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11760" activeTab="0"/>
  </bookViews>
  <sheets>
    <sheet name="FŐÖSSZESÍTŐ" sheetId="1" r:id="rId1"/>
    <sheet name="viziközmű" sheetId="2" r:id="rId2"/>
    <sheet name="aknakimutatás" sheetId="3" r:id="rId3"/>
  </sheets>
  <definedNames>
    <definedName name="_xlnm.Print_Titles" localSheetId="1">'viziközmű'!$2:$2</definedName>
  </definedNames>
  <calcPr fullCalcOnLoad="1"/>
</workbook>
</file>

<file path=xl/sharedStrings.xml><?xml version="1.0" encoding="utf-8"?>
<sst xmlns="http://schemas.openxmlformats.org/spreadsheetml/2006/main" count="382" uniqueCount="250">
  <si>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</si>
  <si>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</si>
  <si>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</si>
  <si>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</si>
  <si>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</si>
  <si>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</si>
  <si>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</si>
  <si>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</si>
  <si>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</si>
  <si>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m3</t>
  </si>
  <si>
    <t>Megnevezés</t>
  </si>
  <si>
    <t>Anyagköltség</t>
  </si>
  <si>
    <t>Díjköltség</t>
  </si>
  <si>
    <t>A költségkiírás tételeiben szereplő termék megnevezések csak műszaki színvonalat jeleznek, minden tételre érvényes kiegészítés " vagy ezzel műszakilag egyenértékű"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</si>
  <si>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</si>
  <si>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</si>
  <si>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</si>
  <si>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</si>
  <si>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</si>
  <si>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db</t>
  </si>
  <si>
    <t>m2</t>
  </si>
  <si>
    <t>m</t>
  </si>
  <si>
    <t>Irtás föld- és sziklamunka</t>
  </si>
  <si>
    <t>Közmű és vízépítési munkák</t>
  </si>
  <si>
    <t>21-003-002.1.2</t>
  </si>
  <si>
    <t>Közmű feltárása
kézi erővel, talajosztály: III.</t>
  </si>
  <si>
    <t>óra</t>
  </si>
  <si>
    <t>53-001-031.4.4-0131534</t>
  </si>
  <si>
    <t>Egyoldalon tokos műanyag csatornacső beépítése földárokba,gumigyűrűs kötéssel, csőidomok nélkül,
5,00 m hosszú csövekből,
külső csőátmérő: 200 mm
KGEM 200/5M PVC csatornacső, D = 200 mm</t>
  </si>
  <si>
    <t>53-007-005.3-0645256</t>
  </si>
  <si>
    <t>Kör alakú öntöttvas aknafedlap és fedlapkeret elhelyezése,cementhabarcs rögzítéssel,
nehéz (D 400 terhelési osztály) kivitel
LEIER AF ÖV 600 400 KN, öntöttvas nehéz aknafedlap , Cikkszám: HUTX1194</t>
  </si>
  <si>
    <t>K53-005</t>
  </si>
  <si>
    <t>Gyárilag beépített PVC csatlakozó elemtöbbletár
LEIER CSE 200 KG/B beépített PVC csatlakozó elem (többletár)</t>
  </si>
  <si>
    <t>53-005-004-0645123</t>
  </si>
  <si>
    <t>53-005-010.1-0645260</t>
  </si>
  <si>
    <t>Beton szintemelő gyűrűk elhelyezése,cementhabarcsos illesztéssel,
belső csöátmérő: 50-62,5 cm között
LEIER SZGY 62,5/5 L szintbeállító gyűrű</t>
  </si>
  <si>
    <t>53-005-010.1-0645261</t>
  </si>
  <si>
    <t>Beton szintemelő gyűrűk elhelyezése,cementhabarcsos illesztéssel,
belső csöátmérő: 50-62,5 cm között
LEIER SZGY 62,5/10 L szintbeállító gyűrű</t>
  </si>
  <si>
    <t>gumigyűrű elhelyezése</t>
  </si>
  <si>
    <t>Keverékek és ideiglenes segédszerkezetek</t>
  </si>
  <si>
    <t>14-002-001.2</t>
  </si>
  <si>
    <t>Nyíltvíztartás
Nyíltvíztartás szívókútjainak készítése,
80 cm átmérőjű szívókutak fenékbetonozása</t>
  </si>
  <si>
    <t>Nyíltvíztartás
Nyíltvíztartás szívókútjainak készítése,
kútgyűrű beépítése 80/75 cm méretű elemekkel</t>
  </si>
  <si>
    <t>14-002-001.1</t>
  </si>
  <si>
    <t>21-003-006.2.1.1</t>
  </si>
  <si>
    <t>21-004-004.1.2-0120125</t>
  </si>
  <si>
    <t>21-008-002.1.2</t>
  </si>
  <si>
    <t>21-003-011.2.1</t>
  </si>
  <si>
    <t>Földvisszatöltés munkagödörbe vagy munkaárokba,tömörítés nélkül, réteges elterítéssel,I-IV. osztályú talajban,
gépi erővel, az anyag súlypontja 10,0 m-en belül,
a vezetéket (műtárgyat) környező 50 cm-en túli szelvényrészben</t>
  </si>
  <si>
    <t>21-008-002.3.1</t>
  </si>
  <si>
    <t>Tömörítés bármely tömörítési osztálybangépi erővel,
vezeték felett és mellett,
tömörségi fok: 85%</t>
  </si>
  <si>
    <t>21-003-011.1.1</t>
  </si>
  <si>
    <t>Földvisszatöltés munkagödörbe vagy munkaárokba,tömörítés nélkül, réteges elterítéssel,I-IV. osztályú talajban,
kézi erővel, az anyag súlypontja karoláson belül,
a vezeték (műtárgy) felett és mellett 50 cm vastagságig</t>
  </si>
  <si>
    <t>K21-011-001.2.1</t>
  </si>
  <si>
    <t>Kiegészítő tevékenységek, létesítmények</t>
  </si>
  <si>
    <t>14-002-002.1.2</t>
  </si>
  <si>
    <t>Nyíltvíztartásnál
helyszínentartás,
501-1000 liter/perc teljesítményű szivattyúval</t>
  </si>
  <si>
    <t>14-002-002.2.2</t>
  </si>
  <si>
    <t>Nyíltvíztartásnál
üzemelés,
501-1000 liter/perc teljesítményű szivattyúval</t>
  </si>
  <si>
    <t xml:space="preserve">Tömörítés bármely tömörítési osztálybangépi erővel,
nagy felületen,
tömörségi fok: 90%
</t>
  </si>
  <si>
    <t xml:space="preserve">Munkaárok földkiemelése közmű nélküli területen,gépi erővel, kiegészítő kézi munkával,bármely konzisztenciájú, I-IV. oszt. talajban, dúcolt árokból, 5,0 m árokszélességig, 3,0 m mélységig 
</t>
  </si>
  <si>
    <t xml:space="preserve">Talajjavító réteg készítésevonalas létesítményeknél,
3,00 m szélességig vagy építményen belül, osztályozatlan kavicsból Nyers homokos bányakavics NHK 0/125 Q-T, Délegyháza
</t>
  </si>
  <si>
    <t>Kiszoruló föld felrakása szállítóeszközre, géppel, 
Elszállítása kijelölt lerakóhelyre, lerakóhelyi díjjal</t>
  </si>
  <si>
    <t>12-002-001.1</t>
  </si>
  <si>
    <t>Közúti híd
gyalogos forgalomra</t>
  </si>
  <si>
    <t>53-001-031.4.3-0131525</t>
  </si>
  <si>
    <t>PIPELIFE PVC-U tömörfalú tokos csatornacső 160x4,0x5000 mm SN4, KGEM160/5M-EN</t>
  </si>
  <si>
    <t>Szakasz neve</t>
  </si>
  <si>
    <t>Akna neve</t>
  </si>
  <si>
    <t>AF ÖV 600 400 KN</t>
  </si>
  <si>
    <t>AFE 100/50 L/G K</t>
  </si>
  <si>
    <t>CSE 200 KG</t>
  </si>
  <si>
    <t>EGY GUMIGYŰRŰ</t>
  </si>
  <si>
    <t>SZGY 62,5/10 L</t>
  </si>
  <si>
    <t>SZGY 62,5/5 L</t>
  </si>
  <si>
    <t>Burkolatszint [m]</t>
  </si>
  <si>
    <t>Folyásszint [m]</t>
  </si>
  <si>
    <t>Tervezett fsz-bsz [cm]</t>
  </si>
  <si>
    <t>Tényleges fsz-bsz [cm]</t>
  </si>
  <si>
    <t>1</t>
  </si>
  <si>
    <t>2</t>
  </si>
  <si>
    <t>3</t>
  </si>
  <si>
    <t>4</t>
  </si>
  <si>
    <t>5</t>
  </si>
  <si>
    <t>8</t>
  </si>
  <si>
    <t>7</t>
  </si>
  <si>
    <t>9</t>
  </si>
  <si>
    <t>Összesen:</t>
  </si>
  <si>
    <t>53-001-032.1.4-0234384</t>
  </si>
  <si>
    <t>53-001-032.1.3-0234757</t>
  </si>
  <si>
    <t>PIPELIFE PVC-U 3 tokos íves csatorna tisztító 160 mm/200 mm/160 mm, KGET160/200/3TR  (szolgáltatási pont műanyag tisztítónyílás)</t>
  </si>
  <si>
    <t>53-001-032.1.3-0234373</t>
  </si>
  <si>
    <t>53-005-041.3.1.2-0234822</t>
  </si>
  <si>
    <t>PIPELIFE KG PVC fedlap zöldterületi tisztítónyíláshoz 200 mm, KG200PVC-FEDLAP</t>
  </si>
  <si>
    <t>53-005-001.2.2.1-0645110</t>
  </si>
  <si>
    <t>Beton akna-fenékelem elhelyezése, gumigyűrűs illesztéssel,beépített csatlakozó elemek nélkül,
belső csőátmérő: 100 cm,
LEIER AFE 100/50 L/G K beton akna-fenékelem, gumigyűrűs illesztésű, künettel, V1-T1-A1, CEM 2/A-V 32,5 S, Cikkszám: HUTJS1200</t>
  </si>
  <si>
    <t>53-005-006.1.2-0645212</t>
  </si>
  <si>
    <t>LEIER AGY 100/100/12 L/G+H aknagyűrű gumigyűrűs tömítéssel, hágcsóvassal, V1-T1-A1, CEM 2/A-V 32,5 S, Cikkszám: HUTJS1154</t>
  </si>
  <si>
    <t>53-005-006.1.1-0645210</t>
  </si>
  <si>
    <t>LEIER AGY 100/50/12 L/G+H aknagyűrű gumigyűrűs tömítéssel, hágcsóvassal, V1-T1-A1, CEM 2/A-V 32,5 S, Cikkszám: HUTJS1152</t>
  </si>
  <si>
    <t>53-005-006.1.1-0645209</t>
  </si>
  <si>
    <t>LEIER AGY 100/25/12 L/G+H aknagyűrű gumigyűrűs tömítéssel, hágcsóvassal, V1-T1-A1, CEM 2/A-V 32,5 S, Cikkszám: HUTJS1151</t>
  </si>
  <si>
    <t>53-005-009.1.1.1-0644074</t>
  </si>
  <si>
    <t>LEIER ASZ 100/62,5/60 L+H akna-szűkítőelem, csaphornyos illesztéssel, hágcsóvassal, V1-T1-A1, CEM 2/A-V 32,5 S, Cikkszám: HUTJS1884</t>
  </si>
  <si>
    <t>53-005-004-0645122</t>
  </si>
  <si>
    <t>LEIER CSE 150 KG beépített PVC csatlakozó elem (többletár), Cikkszám: HUTX2095</t>
  </si>
  <si>
    <t>54-011-005</t>
  </si>
  <si>
    <t>Nyomvonaljelző fektetése,20 cm széles sárga műanyag szalagból,műanyag csövek fölé</t>
  </si>
  <si>
    <t>Érintett közműszolgáltatók szakfelügyelete</t>
  </si>
  <si>
    <t>AGY 100/25/12 L/G+H</t>
  </si>
  <si>
    <t>AGY 100/50/12 L/G+H</t>
  </si>
  <si>
    <t>ASZ EU 100/62.5/60 L/G+H</t>
  </si>
  <si>
    <t>K</t>
  </si>
  <si>
    <t>Forgalomterelési terv készítése</t>
  </si>
  <si>
    <t>Forgalomterelés kiépítése</t>
  </si>
  <si>
    <t>készlet</t>
  </si>
  <si>
    <t>Gázvezeték kitűzése szolgáltató által bejegyzett geodétával</t>
  </si>
  <si>
    <t>Vezeték nyíltárkos geodéziai bemérése, megvalósulási dokumentáció készítése</t>
  </si>
  <si>
    <t>Vízellátás</t>
  </si>
  <si>
    <t>12-012-001.1.1-0025002</t>
  </si>
  <si>
    <t>Konténer bérleti díj elszámolása,
raktár konténer,
10,00 m2 alapterületig
Raktár konténer, 10,00 m2-ig, bérleti díj/hó</t>
  </si>
  <si>
    <t>12-012-001.2.1-0025005</t>
  </si>
  <si>
    <t>Konténer bérleti díj elszámolása,
iroda konténer
10,00 m2 alapterületig
Iroda konténer, 10,00 m2-ig, bérleti díj/hó</t>
  </si>
  <si>
    <t>12-012-001.3.1-0025008</t>
  </si>
  <si>
    <t>Konténer bérleti díj elszámolása,
mosdó, zuhanyzó, WC konténer
10,00 m2 alapterületig
Kombinált W.C. konténer, 10,00 m2-ig, bérleti díj/hó</t>
  </si>
  <si>
    <t>Munkaárok zsaluzásra alkalmas dúcolása és bontása5,00 m mélységig, 5,00 m szélességig,kétoldali borítással, függőleges csatornapallókkal,
0,80-2,00 m árokszélesség között,</t>
  </si>
  <si>
    <t>13-001-002.1.2</t>
  </si>
  <si>
    <t>54-021-001.1.4.1-0222712</t>
  </si>
  <si>
    <t>54-021-001.1.4.2-0144142</t>
  </si>
  <si>
    <t>54-006-004.2.2</t>
  </si>
  <si>
    <t>54-006-004.4-0158201</t>
  </si>
  <si>
    <t>Szerelvények kiegészítő elemei
tolózárszekrény
NORFOND GGG kerek tolózárszekrény, fedőfestéssel MTC RV d90, magasság 200 mm Cikkszám: NA009K</t>
  </si>
  <si>
    <t>82-021-011.2-0220313</t>
  </si>
  <si>
    <t>Tűzivíz berendezések
Föld feletti tűzcsap elhelyezése és szerelése
DN 100
BUKSI Standard földfeletti tűzcsap, PN 16, MSZ 9771/2, DN 100/1500 mm csőtakarással Cikkszám: HID1001500S</t>
  </si>
  <si>
    <t>53-006-001.2-0012010</t>
  </si>
  <si>
    <t>Akna vagy akna jellegű műtárgy építése,monolit vasbetonból vagy betonból,
alap- vagy szerelőbeton készítése
C8/10 - XN(H) földnedves kavicsbeton keverék CEM 32,5 pc. D?max = 16 mm, m = 6,2 finomsági modulussal (tolózárakna)</t>
  </si>
  <si>
    <t>53-007-006-0410511</t>
  </si>
  <si>
    <t>Öntöttvas aknakeret fedéllel, négyzet, nehéz kivitelű, ÁSZ 894/SF, 600 mm</t>
  </si>
  <si>
    <t>M54-007-003.2.2</t>
  </si>
  <si>
    <t>Védőcső lezárása
gumiharang felszerelésével,
méret: D110 (vezeték)/D160 (védőcső)</t>
  </si>
  <si>
    <t>54-007-004.1</t>
  </si>
  <si>
    <t>Vezetékcső védőcsőbe húzása(többletidő a csőfektetési tételekre),
DN 300 méretig</t>
  </si>
  <si>
    <t>54-011-001.1-0921521</t>
  </si>
  <si>
    <t>Csőtartó beépítése fix vagy csúszó kivitelben,
csőtartó tömege: 2 kg/db-ig
Csúszó csőtartótámasz 2,00 kg/db-ig</t>
  </si>
  <si>
    <t>54-016-008.1</t>
  </si>
  <si>
    <t>Csővezetékek tisztítása szivacsos mosatással,
DN 200 méretig</t>
  </si>
  <si>
    <t>54-016-006.1</t>
  </si>
  <si>
    <t>Fűtési és vízvezeték szakaszos és hálózatinyomáspróbája vízzel,
200 mm külső {átmérő}-ig</t>
  </si>
  <si>
    <t>54-016-007.1</t>
  </si>
  <si>
    <t>Csővezetékek fertőtlenítése,
DN 200 méretig</t>
  </si>
  <si>
    <t>Közlekedés építési munkák</t>
  </si>
  <si>
    <t>K63-001</t>
  </si>
  <si>
    <t>AF ÖV 450/450 250 KN</t>
  </si>
  <si>
    <t>AFE 100/75 L/G K</t>
  </si>
  <si>
    <t>VAFE 50/50 L /CSE 150</t>
  </si>
  <si>
    <t>VAFE 50/50 L /CSE 200</t>
  </si>
  <si>
    <t>VAFE 50/50 L /CSE 2x 200 /ÁTF</t>
  </si>
  <si>
    <t>VAGY 50/10 L</t>
  </si>
  <si>
    <t>VAGY 50/25 L</t>
  </si>
  <si>
    <t>VAGY 50/50 L</t>
  </si>
  <si>
    <t>VFE 50/5 L</t>
  </si>
  <si>
    <t>ASZ VBF 100/62.5/15 L</t>
  </si>
  <si>
    <t>CSE 150 KG</t>
  </si>
  <si>
    <t>CSE 300 KG</t>
  </si>
  <si>
    <t>CS1-0</t>
  </si>
  <si>
    <t>6</t>
  </si>
  <si>
    <t>SZB-1</t>
  </si>
  <si>
    <t>M</t>
  </si>
  <si>
    <t>PIPELIFE PVC-U
KGET160/200/3TR</t>
  </si>
  <si>
    <t>PIPELIFE KG PVC
KG200PVC-FEDLAP</t>
  </si>
  <si>
    <t>PIPELIFE PVC-U
KGU200P</t>
  </si>
  <si>
    <t>SZB-1-1</t>
  </si>
  <si>
    <t>CS1-1</t>
  </si>
  <si>
    <t>CS1-2</t>
  </si>
  <si>
    <t>PIPELIFE PVC-U
KGEA160/110X45P</t>
  </si>
  <si>
    <t>PIPELIFE PVC-U
KGB110X45P</t>
  </si>
  <si>
    <t>Agárd, Apartman szálló viziközmű bekötése</t>
  </si>
  <si>
    <t>Egyoldalon tokos műanyag csatornacső beépítése földárokba,gumigyűrűs kötéssel, csőidomok nélkül,
külső csőátmérő: 315 mm
KGEM 315/5M PVC csatornacső, D = 315 mm</t>
  </si>
  <si>
    <t>53-001-031.4.4-0131533</t>
  </si>
  <si>
    <t>53-001-031.3.1.1-0131503</t>
  </si>
  <si>
    <t>PIPELIFE PVC-U tömörfalú tokos csatornacső 110x3,2x3000 mm SN4, KGEM110/1M-EN</t>
  </si>
  <si>
    <t>PIPELIFE PVC-U csatorna ágidom 200 mm/110 mm x 45°, KGEA200/110X45P</t>
  </si>
  <si>
    <t>53-001-032.1.4-023432</t>
  </si>
  <si>
    <t xml:space="preserve">PIPELIFE PVC-U csatornacső áttoló karmantyú 200 mm, KGU200P </t>
  </si>
  <si>
    <t>PIPELIFE PVC-U
KGEA200/110X45P</t>
  </si>
  <si>
    <t>53-001-032.1.1-0234301</t>
  </si>
  <si>
    <t>PIPELIFE PVC-U csatorna ívidom 110 mm x 45°, KGB110X45P</t>
  </si>
  <si>
    <t>53-001-032.1.3-0234324</t>
  </si>
  <si>
    <t>PIPELIFE PVC-U csatorna ágidom 160 mm/110 mm x 45°, KGEA160/110X45P</t>
  </si>
  <si>
    <t>PIPELIFE PVC-U csatorna tokelzáró 160 mm, KGM160P</t>
  </si>
  <si>
    <t>53-005-001.2.2.1-064511</t>
  </si>
  <si>
    <t>Beton akna-fenékelem elhelyezése, gumigyűrűs illesztéssel,beépített csatlakozó elemek nélkül,
belső csőátmérő: 100 cm,
LEIER AFE 100/75 L/G K beton akna-fenékelem, gumigyűrűs illesztésű, künettel, V1-T1-A1, CEM 2/A-V 32,5 S</t>
  </si>
  <si>
    <t>LEIER AF 100/15-600 aknafedlap elhelyezése</t>
  </si>
  <si>
    <t>Gyárilag beépített PVC csatlakozó elemtöbbletár
LEIER CSE 300 KG/B beépített PVC csatlakozó elem (többletár)</t>
  </si>
  <si>
    <t>53-005-004-064512</t>
  </si>
  <si>
    <t>53-005-022.2.1-0645412</t>
  </si>
  <si>
    <t>Kör alaprajzú víznyelő akna építése,cementhabarcs illesztéssel,
átmérő 50/50 cm nagyméretű elemekből (belső méret),
fenékelem 50 cm magas
Leier V AFE 50/50 L CSE 200 víznyelő fenékelem ( csatlakozó elemmel) V1-T1-A1, CEM 2/A-V 32,5 S, Cikkszám: HUTJS3106</t>
  </si>
  <si>
    <t>53-005-022.2.1-0645415</t>
  </si>
  <si>
    <t>Kör alaprajzú víznyelő akna építése,cementhabarcs illesztéssel,
átmérő 50/50 cm nagyméretű elemekből (belső méret),
fenékelem 50 cm magas
Leier V AFE 50/50 L CSE 2x200 ATF átfolyó víznyelő fenékelem (2 csatlakozó elemmel) V1-T1-A1, CEM 2/A-V 32,5 S, Cikkszám: HUTJS4</t>
  </si>
  <si>
    <t>53-005-022.2.2-0645391</t>
  </si>
  <si>
    <t>Kör alaprajzú víznyelő akna építése,cementhabarcs illesztéssel,
átmérő 50/50 cm nagyméretű elemekből (belső méret),
középső elem 10-50 cm magas
Leier V AGY 50/10 L víznyelő akna gyűrű, V1-T1-A1, CEM 2/A-V 32,5 S, Cikkszám: HUTJS4182</t>
  </si>
  <si>
    <t>53-005-022.2.2-0645392</t>
  </si>
  <si>
    <t>Kör alaprajzú víznyelő akna építése,cementhabarcs illesztéssel,
átmérő 50/50 cm nagyméretű elemekből (belső méret),
középső elem 10-50 cm magas
Leier V AGY 50/25 L víznyelő akna gyűrű, V1-T1-A1, CEM 2/A-V 32,5 S, Cikkszám: HUTJS3103</t>
  </si>
  <si>
    <t>53-005-022.2.3-0645371</t>
  </si>
  <si>
    <t>Kör alaprajzú víznyelő akna építése,cementhabarcs illesztéssel,
átmérő 50/50 cm nagyméretű elemekből (belső méret),
felső elem 5-10 cm magas
Leier V FE 50/5 L víznyelő felső elem; V1-T1-A1, CEM 2/A-V 32,5 S, Cikkszám: HUTJS3162</t>
  </si>
  <si>
    <t>Kör alaprajzú víznyelő akna építése,cementhabarcs illesztéssel,
átmérő 50/50 cm nagyméretű elemekből (belső méret),
középső elem 10-50 cm magas
Leier V AGY 50/50 L víznyelő akna gyűrű, V1-T1-A1, CEM 2/A-V 32,5 S</t>
  </si>
  <si>
    <t>K53-007-008.1.2</t>
  </si>
  <si>
    <t>Öntöttvas víznyelőrács elhelyezése,cementhabarcs rögzítéssel,
négyzetalakú kivitel
LEIER AF ÖV 450/450 250 KN öntöttvas víznyelőrács négyszögletes</t>
  </si>
  <si>
    <t>K53-009</t>
  </si>
  <si>
    <t>KPE D250 mm
(Védőcső)</t>
  </si>
  <si>
    <t>54-005-5.2-0130237</t>
  </si>
  <si>
    <t>PP, PE, KPE nyomócső szerelése, földárokban, hegesztett kötésekkel, idomok nélkül, csőátmérő: 63-90 mm között, PARTIUM '70, KPE víz nyomócső PE100, SDR17 PN10 90 x 5.4 mm, 12 m/szál, Csz.: 5996314278097</t>
  </si>
  <si>
    <t>54-005-4.1-0230511</t>
  </si>
  <si>
    <t>KM nyomócsőidom szerelése, földárokban, tokos, gumigyűrűs kötésekkel, csőátmérő: DN 63-90 között, PIPELIFE PVC KM áttoló karmantyú 90 mm, U-KS090-10B</t>
  </si>
  <si>
    <t>54-009-999</t>
  </si>
  <si>
    <t>Hawle ISO karima KPE csőre DN80</t>
  </si>
  <si>
    <t>54-006-4.2.1</t>
  </si>
  <si>
    <t>Szerelvények kiegészítő elemei beépítési készlet felszerelése, DN 65-80 között</t>
  </si>
  <si>
    <t>54-021-1.1.1-0143971</t>
  </si>
  <si>
    <t>Aszfaltbevonatú gömbgrafitos, karimás idomok szerelése tetszőleges csőrendszerekhez (azbeszt, öntöttvas, acél, PE, PVC), PN 10-16, DN 200 méretig, DN 50, Hawle Nr.8540 GGG Q kétkarimás könyök NÁ 50, epoxigyanta külső-belső bevonattal, PN 10-16</t>
  </si>
  <si>
    <t>54-005-7.1.3.1</t>
  </si>
  <si>
    <t>MULTI-JOINT karimás tokos kötőidom, epoxigyanta külső-belső bevonattal, NÁ200 mm, PN 10-16</t>
  </si>
  <si>
    <t>PIPELIFE gömbgrafitos öntvény kétkarimás talpas könyök, 100 mm, N100GGG (tűzcsap)</t>
  </si>
  <si>
    <t>DN200/100 gömbgrafitos öntvény karimás T-idom (tűzcsap)</t>
  </si>
  <si>
    <t>DN200/80 gömbgrafitos öntvény karimás T-idom (bekötés)</t>
  </si>
  <si>
    <t>L. Frischhut GGG FF kétkarimás kötőidom, NÁ 100/ 600 mm, epoxigyanta külső-belső bevonattal, PN 10-16 Cikkszám: FF100600 (tűzcsap)</t>
  </si>
  <si>
    <t xml:space="preserve">Hawle Nr.9830 visszacsapó szelep </t>
  </si>
  <si>
    <t>Karimás, tokos vagy hegeszthető elzáró és szabályozó szerelvények elhelyezése, ellenkarimák és kötések nélkül, tolózár DN 80 méretig,Hawle E2 gumiékzárású tolózár, öntöttvas, laposházú DN 80</t>
  </si>
  <si>
    <t>K54-006-1.2.1</t>
  </si>
  <si>
    <t>Elzáró és szabályozó szerelvények
Szerelvények kiegészítő elemei
beépítési készlet felszerelése DN100 (tűzcsap)</t>
  </si>
  <si>
    <t>K54-021-1.1.1</t>
  </si>
  <si>
    <t xml:space="preserve">DN80 x DN 50, Hawle Nr.8510 GGG karimás T-idom </t>
  </si>
  <si>
    <t>Előregyártott vízmérő akna 2,0x1,5m belméretű hágcsóval csőzsomppal,  vízzáró</t>
  </si>
  <si>
    <t>Szennyvíz bekötővezeték építéséhez útátfúrás</t>
  </si>
  <si>
    <t>Szennyvízcsatorna, csapadékcsatorna</t>
  </si>
  <si>
    <t>Csatornák és aknák különféle vizsgálatai
Vízzárósági vizsgálat</t>
  </si>
  <si>
    <t xml:space="preserve">PP, PE, KPE nyomócső szerelése, földárokban, hegesztett kötésekkel, idomok nélkül, csőátmérő: 63-90 mm között, PARTIUM '70, KPE víz nyomócső PE100, SDR17 PN10 63 x 3.8 mm, 12 m/szál, </t>
  </si>
  <si>
    <t>54-005-5.2</t>
  </si>
  <si>
    <t>Karimás, tokos vagy hegeszthető elzáró és szabályozó szerelvények elhelyezése, ellenkarimák és kötések nélkül, tolózár DN 80 méretig,Hawle E2 gumiékzárású tolózár, öntöttvas, laposházú DN 100 (tűzcsap)</t>
  </si>
  <si>
    <t>DN80 vízmérő (tüzivíz)</t>
  </si>
  <si>
    <t>Hawle E-KS idom Nr.5601</t>
  </si>
  <si>
    <t>Hawle F-KS idom Nr.5602</t>
  </si>
  <si>
    <t>Hawle Nr8100 DN50x2" karima belső menettel</t>
  </si>
  <si>
    <t>K-B 2" golyóscsap</t>
  </si>
  <si>
    <t>2" kötő cső</t>
  </si>
  <si>
    <t xml:space="preserve">DN40 kommunális vízmérő </t>
  </si>
  <si>
    <t>Kombi golyóscsap</t>
  </si>
  <si>
    <t>Hawle Nr.6100 ISO fitting 2"xD63</t>
  </si>
  <si>
    <t>93-001-001.5.1.1.2-2353506</t>
  </si>
  <si>
    <t>Ásványolaj-leválasztó berendezés szerelése,
szelektív szűrési technika alkalmazása (földmunkák nélkül),
víznyelőaknába helyezhető kivitel (víznyelőakna építése nélkül),
határérték: 2 mg/l, élővizi befogadásra,
10 l/sec hidraulikai teljesítmény felett
BÁRCZY - BSZ 3550 víznyelőbe helyezhető szelektív csapadékvíz olajkiszűrő berendezés beépített szennyfogóval, 12 liter/sec, BSZK 6700-32 szűrőtartó konzollal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</si>
</sst>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 CE"/>
      <family val="2"/>
    </font>
    <font>
      <b/>
      <sz val="14"/>
      <name val="Times New Roman"/>
      <family val="1"/>
    </font>
    <font>
      <sz val="1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b/>
      <i/>
      <sz val="10"/>
      <color indexed="16"/>
      <name val="Arial CE"/>
      <family val="0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164" fontId="1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4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64" fontId="1" fillId="33" borderId="11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/>
    </xf>
    <xf numFmtId="10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34" borderId="12" xfId="0" applyFont="1" applyFill="1" applyBorder="1" applyAlignment="1" applyProtection="1">
      <alignment vertical="top"/>
      <protection locked="0"/>
    </xf>
    <xf numFmtId="0" fontId="8" fillId="35" borderId="12" xfId="0" applyFont="1" applyFill="1" applyBorder="1" applyAlignment="1" applyProtection="1">
      <alignment vertical="top"/>
      <protection locked="0"/>
    </xf>
    <xf numFmtId="0" fontId="9" fillId="35" borderId="13" xfId="0" applyFont="1" applyFill="1" applyBorder="1" applyAlignment="1" applyProtection="1">
      <alignment horizontal="center" vertical="top" wrapText="1"/>
      <protection locked="0"/>
    </xf>
    <xf numFmtId="0" fontId="9" fillId="35" borderId="14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10" fillId="34" borderId="15" xfId="0" applyFont="1" applyFill="1" applyBorder="1" applyAlignment="1" applyProtection="1">
      <alignment horizontal="center" vertical="top"/>
      <protection locked="0"/>
    </xf>
    <xf numFmtId="3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/>
      <protection locked="0"/>
    </xf>
    <xf numFmtId="2" fontId="8" fillId="35" borderId="0" xfId="0" applyNumberFormat="1" applyFont="1" applyFill="1" applyBorder="1" applyAlignment="1" applyProtection="1">
      <alignment horizontal="center" vertical="top"/>
      <protection locked="0"/>
    </xf>
    <xf numFmtId="2" fontId="8" fillId="34" borderId="0" xfId="0" applyNumberFormat="1" applyFont="1" applyFill="1" applyBorder="1" applyAlignment="1" applyProtection="1">
      <alignment horizontal="center" vertical="top"/>
      <protection locked="0"/>
    </xf>
    <xf numFmtId="1" fontId="8" fillId="34" borderId="0" xfId="0" applyNumberFormat="1" applyFont="1" applyFill="1" applyBorder="1" applyAlignment="1" applyProtection="1">
      <alignment horizontal="center" vertical="top"/>
      <protection locked="0"/>
    </xf>
    <xf numFmtId="0" fontId="7" fillId="34" borderId="16" xfId="0" applyFont="1" applyFill="1" applyBorder="1" applyAlignment="1" applyProtection="1">
      <alignment vertical="top"/>
      <protection locked="0"/>
    </xf>
    <xf numFmtId="0" fontId="7" fillId="34" borderId="15" xfId="0" applyFont="1" applyFill="1" applyBorder="1" applyAlignment="1" applyProtection="1">
      <alignment vertical="top"/>
      <protection locked="0"/>
    </xf>
    <xf numFmtId="0" fontId="7" fillId="34" borderId="15" xfId="0" applyFont="1" applyFill="1" applyBorder="1" applyAlignment="1" applyProtection="1">
      <alignment horizontal="center" vertical="top"/>
      <protection locked="0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7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1" fillId="0" borderId="20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6" sqref="C6:D9"/>
    </sheetView>
  </sheetViews>
  <sheetFormatPr defaultColWidth="9.00390625" defaultRowHeight="12.75"/>
  <cols>
    <col min="1" max="1" width="40.625" style="0" customWidth="1"/>
    <col min="3" max="4" width="15.75390625" style="0" customWidth="1"/>
  </cols>
  <sheetData>
    <row r="1" spans="1:4" ht="59.25" customHeight="1">
      <c r="A1" s="42" t="s">
        <v>13</v>
      </c>
      <c r="B1" s="42"/>
      <c r="C1" s="42"/>
      <c r="D1" s="42"/>
    </row>
    <row r="3" spans="1:4" ht="44.25" customHeight="1">
      <c r="A3" s="43" t="s">
        <v>14</v>
      </c>
      <c r="B3" s="43"/>
      <c r="C3" s="43"/>
      <c r="D3" s="43"/>
    </row>
    <row r="4" spans="1:4" ht="18.75">
      <c r="A4" s="43"/>
      <c r="B4" s="43"/>
      <c r="C4" s="43"/>
      <c r="D4" s="43"/>
    </row>
    <row r="5" spans="1:4" ht="12.75">
      <c r="A5" s="16" t="s">
        <v>10</v>
      </c>
      <c r="B5" s="17"/>
      <c r="C5" s="17" t="s">
        <v>11</v>
      </c>
      <c r="D5" s="17" t="s">
        <v>12</v>
      </c>
    </row>
    <row r="6" spans="1:4" ht="12.75">
      <c r="A6" s="7" t="s">
        <v>15</v>
      </c>
      <c r="B6" s="18"/>
      <c r="C6" s="10"/>
      <c r="D6" s="10"/>
    </row>
    <row r="7" spans="1:4" ht="12.75">
      <c r="A7" s="7" t="s">
        <v>16</v>
      </c>
      <c r="B7" s="18"/>
      <c r="C7" s="40"/>
      <c r="D7" s="40"/>
    </row>
    <row r="8" spans="1:4" ht="12.75">
      <c r="A8" s="7" t="s">
        <v>17</v>
      </c>
      <c r="B8" s="19">
        <v>0.27</v>
      </c>
      <c r="C8" s="40"/>
      <c r="D8" s="40"/>
    </row>
    <row r="9" spans="1:4" ht="14.25">
      <c r="A9" s="12" t="s">
        <v>18</v>
      </c>
      <c r="B9" s="12"/>
      <c r="C9" s="41"/>
      <c r="D9" s="41"/>
    </row>
  </sheetData>
  <sheetProtection/>
  <mergeCells count="6">
    <mergeCell ref="C8:D8"/>
    <mergeCell ref="C9:D9"/>
    <mergeCell ref="A1:D1"/>
    <mergeCell ref="A3:D3"/>
    <mergeCell ref="A4:D4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98">
      <selection activeCell="L110" sqref="L110"/>
    </sheetView>
  </sheetViews>
  <sheetFormatPr defaultColWidth="9.00390625" defaultRowHeight="12.75"/>
  <cols>
    <col min="1" max="1" width="4.25390625" style="0" bestFit="1" customWidth="1"/>
    <col min="2" max="2" width="12.75390625" style="0" customWidth="1"/>
    <col min="3" max="3" width="49.375" style="0" customWidth="1"/>
    <col min="4" max="4" width="9.125" style="6" customWidth="1"/>
    <col min="8" max="8" width="10.125" style="0" bestFit="1" customWidth="1"/>
    <col min="9" max="9" width="9.875" style="0" customWidth="1"/>
  </cols>
  <sheetData>
    <row r="1" spans="1:9" ht="23.25">
      <c r="A1" s="44" t="s">
        <v>176</v>
      </c>
      <c r="B1" s="44"/>
      <c r="C1" s="44"/>
      <c r="D1" s="44"/>
      <c r="E1" s="44"/>
      <c r="F1" s="44"/>
      <c r="G1" s="44"/>
      <c r="H1" s="44"/>
      <c r="I1" s="44"/>
    </row>
    <row r="2" spans="1:9" ht="25.5">
      <c r="A2" s="11" t="s">
        <v>0</v>
      </c>
      <c r="B2" s="11" t="s">
        <v>1</v>
      </c>
      <c r="C2" s="11" t="s">
        <v>2</v>
      </c>
      <c r="D2" s="13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9" ht="12.75">
      <c r="A3" s="45" t="s">
        <v>39</v>
      </c>
      <c r="B3" s="46"/>
      <c r="C3" s="46"/>
      <c r="D3" s="46"/>
      <c r="E3" s="46"/>
      <c r="F3" s="46"/>
      <c r="G3" s="46"/>
      <c r="H3" s="46"/>
      <c r="I3" s="47"/>
    </row>
    <row r="4" spans="1:9" s="29" customFormat="1" ht="25.5">
      <c r="A4" s="15">
        <v>1</v>
      </c>
      <c r="B4" s="8" t="s">
        <v>63</v>
      </c>
      <c r="C4" s="7" t="s">
        <v>64</v>
      </c>
      <c r="D4" s="9">
        <v>2</v>
      </c>
      <c r="E4" s="7" t="s">
        <v>9</v>
      </c>
      <c r="F4" s="7"/>
      <c r="G4" s="7"/>
      <c r="H4" s="10"/>
      <c r="I4" s="10"/>
    </row>
    <row r="5" spans="1:9" s="29" customFormat="1" ht="38.25">
      <c r="A5" s="15">
        <v>2</v>
      </c>
      <c r="B5" s="8" t="s">
        <v>40</v>
      </c>
      <c r="C5" s="7" t="s">
        <v>41</v>
      </c>
      <c r="D5" s="9">
        <v>1</v>
      </c>
      <c r="E5" s="7" t="s">
        <v>19</v>
      </c>
      <c r="F5" s="7"/>
      <c r="G5" s="7"/>
      <c r="H5" s="10"/>
      <c r="I5" s="10"/>
    </row>
    <row r="6" spans="1:9" s="29" customFormat="1" ht="38.25">
      <c r="A6" s="15">
        <v>3</v>
      </c>
      <c r="B6" s="8" t="s">
        <v>43</v>
      </c>
      <c r="C6" s="7" t="s">
        <v>42</v>
      </c>
      <c r="D6" s="9">
        <v>1</v>
      </c>
      <c r="E6" s="7" t="s">
        <v>19</v>
      </c>
      <c r="F6" s="7"/>
      <c r="G6" s="7"/>
      <c r="H6" s="10"/>
      <c r="I6" s="10"/>
    </row>
    <row r="7" spans="1:9" s="29" customFormat="1" ht="38.25">
      <c r="A7" s="15">
        <v>4</v>
      </c>
      <c r="B7" s="8" t="s">
        <v>55</v>
      </c>
      <c r="C7" s="7" t="s">
        <v>56</v>
      </c>
      <c r="D7" s="9">
        <f>4*7*24</f>
        <v>672</v>
      </c>
      <c r="E7" s="7" t="s">
        <v>26</v>
      </c>
      <c r="F7" s="7"/>
      <c r="G7" s="7"/>
      <c r="H7" s="10"/>
      <c r="I7" s="10"/>
    </row>
    <row r="8" spans="1:9" s="29" customFormat="1" ht="38.25">
      <c r="A8" s="15">
        <v>5</v>
      </c>
      <c r="B8" s="8" t="s">
        <v>57</v>
      </c>
      <c r="C8" s="7" t="s">
        <v>58</v>
      </c>
      <c r="D8" s="9">
        <f>D7*0.15</f>
        <v>100.8</v>
      </c>
      <c r="E8" s="7" t="s">
        <v>26</v>
      </c>
      <c r="F8" s="7"/>
      <c r="G8" s="7"/>
      <c r="H8" s="10"/>
      <c r="I8" s="10"/>
    </row>
    <row r="9" spans="1:9" ht="51">
      <c r="A9" s="15">
        <v>6</v>
      </c>
      <c r="B9" s="8" t="s">
        <v>119</v>
      </c>
      <c r="C9" s="7" t="s">
        <v>120</v>
      </c>
      <c r="D9" s="9">
        <v>1</v>
      </c>
      <c r="E9" s="7" t="s">
        <v>19</v>
      </c>
      <c r="F9" s="7"/>
      <c r="G9" s="7"/>
      <c r="H9" s="10"/>
      <c r="I9" s="10"/>
    </row>
    <row r="10" spans="1:9" ht="51">
      <c r="A10" s="15">
        <v>7</v>
      </c>
      <c r="B10" s="8" t="s">
        <v>121</v>
      </c>
      <c r="C10" s="7" t="s">
        <v>122</v>
      </c>
      <c r="D10" s="9">
        <v>1</v>
      </c>
      <c r="E10" s="7" t="s">
        <v>19</v>
      </c>
      <c r="F10" s="7"/>
      <c r="G10" s="7"/>
      <c r="H10" s="10"/>
      <c r="I10" s="10"/>
    </row>
    <row r="11" spans="1:9" ht="51">
      <c r="A11" s="15">
        <v>8</v>
      </c>
      <c r="B11" s="8" t="s">
        <v>123</v>
      </c>
      <c r="C11" s="7" t="s">
        <v>124</v>
      </c>
      <c r="D11" s="9">
        <v>1</v>
      </c>
      <c r="E11" s="7" t="s">
        <v>19</v>
      </c>
      <c r="F11" s="7"/>
      <c r="G11" s="7"/>
      <c r="H11" s="10"/>
      <c r="I11" s="10"/>
    </row>
    <row r="12" spans="1:9" s="29" customFormat="1" ht="51">
      <c r="A12" s="15">
        <v>9</v>
      </c>
      <c r="B12" s="8" t="s">
        <v>126</v>
      </c>
      <c r="C12" s="7" t="s">
        <v>125</v>
      </c>
      <c r="D12" s="9">
        <f>200+93+77+5</f>
        <v>375</v>
      </c>
      <c r="E12" s="7" t="s">
        <v>20</v>
      </c>
      <c r="F12" s="7"/>
      <c r="G12" s="7"/>
      <c r="H12" s="10"/>
      <c r="I12" s="10"/>
    </row>
    <row r="13" spans="1:9" s="29" customFormat="1" ht="12.75">
      <c r="A13" s="4"/>
      <c r="B13" s="2"/>
      <c r="C13" s="1"/>
      <c r="D13" s="5"/>
      <c r="E13" s="1"/>
      <c r="F13" s="1"/>
      <c r="G13" s="1"/>
      <c r="H13" s="3"/>
      <c r="I13" s="3"/>
    </row>
    <row r="14" spans="1:9" s="29" customFormat="1" ht="12.75">
      <c r="A14" s="45" t="s">
        <v>22</v>
      </c>
      <c r="B14" s="46"/>
      <c r="C14" s="46"/>
      <c r="D14" s="46"/>
      <c r="E14" s="46"/>
      <c r="F14" s="46"/>
      <c r="G14" s="46"/>
      <c r="H14" s="46"/>
      <c r="I14" s="47"/>
    </row>
    <row r="15" spans="1:9" s="29" customFormat="1" ht="25.5">
      <c r="A15" s="32">
        <v>10</v>
      </c>
      <c r="B15" s="8" t="s">
        <v>24</v>
      </c>
      <c r="C15" s="7" t="s">
        <v>25</v>
      </c>
      <c r="D15" s="9">
        <v>14</v>
      </c>
      <c r="E15" s="7" t="s">
        <v>9</v>
      </c>
      <c r="F15" s="7"/>
      <c r="G15" s="7"/>
      <c r="H15" s="10"/>
      <c r="I15" s="10"/>
    </row>
    <row r="16" spans="1:9" s="29" customFormat="1" ht="57.75" customHeight="1">
      <c r="A16" s="32">
        <v>11</v>
      </c>
      <c r="B16" s="8" t="s">
        <v>44</v>
      </c>
      <c r="C16" s="7" t="s">
        <v>60</v>
      </c>
      <c r="D16" s="9">
        <f>9.9+197.5+(93.4+76.5+132.8+108.1)*0.8</f>
        <v>536.0400000000001</v>
      </c>
      <c r="E16" s="7" t="s">
        <v>9</v>
      </c>
      <c r="F16" s="7"/>
      <c r="G16" s="7"/>
      <c r="H16" s="10"/>
      <c r="I16" s="10"/>
    </row>
    <row r="17" spans="1:9" s="29" customFormat="1" ht="63.75">
      <c r="A17" s="32">
        <v>12</v>
      </c>
      <c r="B17" s="8" t="s">
        <v>45</v>
      </c>
      <c r="C17" s="7" t="s">
        <v>61</v>
      </c>
      <c r="D17" s="9">
        <f>((14+143)*1+(66+57+106+71)*0.8)*0.15</f>
        <v>59.55</v>
      </c>
      <c r="E17" s="7" t="s">
        <v>9</v>
      </c>
      <c r="F17" s="7"/>
      <c r="G17" s="7"/>
      <c r="H17" s="10"/>
      <c r="I17" s="10"/>
    </row>
    <row r="18" spans="1:9" s="29" customFormat="1" ht="51">
      <c r="A18" s="32">
        <v>13</v>
      </c>
      <c r="B18" s="8" t="s">
        <v>46</v>
      </c>
      <c r="C18" s="7" t="s">
        <v>59</v>
      </c>
      <c r="D18" s="9">
        <f>D17</f>
        <v>59.55</v>
      </c>
      <c r="E18" s="7" t="s">
        <v>9</v>
      </c>
      <c r="F18" s="7"/>
      <c r="G18" s="7"/>
      <c r="H18" s="10"/>
      <c r="I18" s="10"/>
    </row>
    <row r="19" spans="1:9" s="29" customFormat="1" ht="51">
      <c r="A19" s="32">
        <v>14</v>
      </c>
      <c r="B19" s="8" t="s">
        <v>51</v>
      </c>
      <c r="C19" s="7" t="s">
        <v>52</v>
      </c>
      <c r="D19" s="9">
        <f>((14+143)*1+(66+57+106+71)*0.8)*0.5-35*0.315^2*PI()/4-108*0.2^2*PI()/4-(66+57+106+71)*0.16^2*PI()/4</f>
        <v>186.34763239252172</v>
      </c>
      <c r="E19" s="7" t="s">
        <v>9</v>
      </c>
      <c r="F19" s="7"/>
      <c r="G19" s="7"/>
      <c r="H19" s="10"/>
      <c r="I19" s="10"/>
    </row>
    <row r="20" spans="1:9" s="29" customFormat="1" ht="38.25">
      <c r="A20" s="32">
        <v>15</v>
      </c>
      <c r="B20" s="8" t="s">
        <v>49</v>
      </c>
      <c r="C20" s="7" t="s">
        <v>50</v>
      </c>
      <c r="D20" s="9">
        <f>D19</f>
        <v>186.34763239252172</v>
      </c>
      <c r="E20" s="7" t="s">
        <v>9</v>
      </c>
      <c r="F20" s="7"/>
      <c r="G20" s="7"/>
      <c r="H20" s="10"/>
      <c r="I20" s="10"/>
    </row>
    <row r="21" spans="1:9" s="29" customFormat="1" ht="63.75">
      <c r="A21" s="32">
        <v>16</v>
      </c>
      <c r="B21" s="8" t="s">
        <v>47</v>
      </c>
      <c r="C21" s="7" t="s">
        <v>48</v>
      </c>
      <c r="D21" s="9">
        <f>D16-D18-((14+143)*1+(66+57+106+71)*0.8)*0.5</f>
        <v>277.99000000000007</v>
      </c>
      <c r="E21" s="7" t="s">
        <v>9</v>
      </c>
      <c r="F21" s="7"/>
      <c r="G21" s="7"/>
      <c r="H21" s="10"/>
      <c r="I21" s="10"/>
    </row>
    <row r="22" spans="1:9" s="29" customFormat="1" ht="51">
      <c r="A22" s="32">
        <v>17</v>
      </c>
      <c r="B22" s="8" t="s">
        <v>46</v>
      </c>
      <c r="C22" s="7" t="s">
        <v>59</v>
      </c>
      <c r="D22" s="9">
        <f>D21</f>
        <v>277.99000000000007</v>
      </c>
      <c r="E22" s="7" t="s">
        <v>9</v>
      </c>
      <c r="F22" s="7"/>
      <c r="G22" s="7"/>
      <c r="H22" s="10"/>
      <c r="I22" s="10"/>
    </row>
    <row r="23" spans="1:9" s="29" customFormat="1" ht="25.5">
      <c r="A23" s="32">
        <v>18</v>
      </c>
      <c r="B23" s="8" t="s">
        <v>53</v>
      </c>
      <c r="C23" s="7" t="s">
        <v>62</v>
      </c>
      <c r="D23" s="9">
        <f>D16-D21-D19</f>
        <v>71.7023676074783</v>
      </c>
      <c r="E23" s="7" t="s">
        <v>9</v>
      </c>
      <c r="F23" s="7"/>
      <c r="G23" s="7"/>
      <c r="H23" s="10"/>
      <c r="I23" s="10"/>
    </row>
    <row r="24" spans="1:9" s="29" customFormat="1" ht="12.75">
      <c r="A24" s="1"/>
      <c r="B24" s="2"/>
      <c r="C24" s="1"/>
      <c r="D24" s="5"/>
      <c r="E24" s="1"/>
      <c r="F24" s="1"/>
      <c r="G24" s="1"/>
      <c r="H24" s="3"/>
      <c r="I24" s="3"/>
    </row>
    <row r="25" spans="1:9" s="29" customFormat="1" ht="12.75">
      <c r="A25" s="48" t="s">
        <v>23</v>
      </c>
      <c r="B25" s="48"/>
      <c r="C25" s="48"/>
      <c r="D25" s="48"/>
      <c r="E25" s="48"/>
      <c r="F25" s="48"/>
      <c r="G25" s="48"/>
      <c r="H25" s="48"/>
      <c r="I25" s="48"/>
    </row>
    <row r="26" spans="1:9" s="29" customFormat="1" ht="12.75">
      <c r="A26" s="48" t="s">
        <v>234</v>
      </c>
      <c r="B26" s="48"/>
      <c r="C26" s="48"/>
      <c r="D26" s="48"/>
      <c r="E26" s="48"/>
      <c r="F26" s="48"/>
      <c r="G26" s="48"/>
      <c r="H26" s="48"/>
      <c r="I26" s="48"/>
    </row>
    <row r="27" spans="1:9" s="29" customFormat="1" ht="51">
      <c r="A27" s="15">
        <v>19</v>
      </c>
      <c r="B27" s="8" t="s">
        <v>178</v>
      </c>
      <c r="C27" s="7" t="s">
        <v>177</v>
      </c>
      <c r="D27" s="9">
        <v>35</v>
      </c>
      <c r="E27" s="7" t="s">
        <v>21</v>
      </c>
      <c r="F27" s="7"/>
      <c r="G27" s="7"/>
      <c r="H27" s="10"/>
      <c r="I27" s="10"/>
    </row>
    <row r="28" spans="1:9" s="29" customFormat="1" ht="63.75">
      <c r="A28" s="15">
        <v>20</v>
      </c>
      <c r="B28" s="8" t="s">
        <v>27</v>
      </c>
      <c r="C28" s="7" t="s">
        <v>28</v>
      </c>
      <c r="D28" s="9">
        <v>131</v>
      </c>
      <c r="E28" s="7" t="s">
        <v>21</v>
      </c>
      <c r="F28" s="7"/>
      <c r="G28" s="7"/>
      <c r="H28" s="10"/>
      <c r="I28" s="10"/>
    </row>
    <row r="29" spans="1:9" s="29" customFormat="1" ht="38.25">
      <c r="A29" s="15">
        <v>21</v>
      </c>
      <c r="B29" s="8" t="s">
        <v>65</v>
      </c>
      <c r="C29" s="7" t="s">
        <v>66</v>
      </c>
      <c r="D29" s="9">
        <f>137+154</f>
        <v>291</v>
      </c>
      <c r="E29" s="7" t="s">
        <v>21</v>
      </c>
      <c r="F29" s="7"/>
      <c r="G29" s="7"/>
      <c r="H29" s="10"/>
      <c r="I29" s="10"/>
    </row>
    <row r="30" spans="1:9" ht="38.25">
      <c r="A30" s="15">
        <v>22</v>
      </c>
      <c r="B30" s="8" t="s">
        <v>179</v>
      </c>
      <c r="C30" s="7" t="s">
        <v>180</v>
      </c>
      <c r="D30" s="9">
        <f>49+92</f>
        <v>141</v>
      </c>
      <c r="E30" s="7" t="s">
        <v>21</v>
      </c>
      <c r="F30" s="7"/>
      <c r="G30" s="7"/>
      <c r="H30" s="10"/>
      <c r="I30" s="10"/>
    </row>
    <row r="31" spans="1:9" ht="25.5">
      <c r="A31" s="15">
        <v>23</v>
      </c>
      <c r="B31" s="8" t="s">
        <v>112</v>
      </c>
      <c r="C31" s="7" t="s">
        <v>209</v>
      </c>
      <c r="D31" s="9">
        <v>19</v>
      </c>
      <c r="E31" s="7" t="s">
        <v>21</v>
      </c>
      <c r="F31" s="7"/>
      <c r="G31" s="7"/>
      <c r="H31" s="10"/>
      <c r="I31" s="10"/>
    </row>
    <row r="32" spans="1:9" ht="38.25">
      <c r="A32" s="15">
        <v>24</v>
      </c>
      <c r="B32" s="8" t="s">
        <v>138</v>
      </c>
      <c r="C32" s="7" t="s">
        <v>139</v>
      </c>
      <c r="D32" s="9">
        <v>2</v>
      </c>
      <c r="E32" s="7" t="s">
        <v>19</v>
      </c>
      <c r="F32" s="7"/>
      <c r="G32" s="7"/>
      <c r="H32" s="10"/>
      <c r="I32" s="10"/>
    </row>
    <row r="33" spans="1:9" ht="38.25">
      <c r="A33" s="15">
        <v>25</v>
      </c>
      <c r="B33" s="8" t="s">
        <v>140</v>
      </c>
      <c r="C33" s="7" t="s">
        <v>141</v>
      </c>
      <c r="D33" s="9">
        <v>19</v>
      </c>
      <c r="E33" s="7" t="s">
        <v>21</v>
      </c>
      <c r="F33" s="7"/>
      <c r="G33" s="7"/>
      <c r="H33" s="10"/>
      <c r="I33" s="10"/>
    </row>
    <row r="34" spans="1:9" ht="38.25">
      <c r="A34" s="15">
        <v>26</v>
      </c>
      <c r="B34" s="8" t="s">
        <v>142</v>
      </c>
      <c r="C34" s="7" t="s">
        <v>143</v>
      </c>
      <c r="D34" s="9">
        <v>9</v>
      </c>
      <c r="E34" s="7" t="s">
        <v>19</v>
      </c>
      <c r="F34" s="7"/>
      <c r="G34" s="7"/>
      <c r="H34" s="10"/>
      <c r="I34" s="10"/>
    </row>
    <row r="35" spans="1:9" s="29" customFormat="1" ht="38.25">
      <c r="A35" s="15">
        <v>27</v>
      </c>
      <c r="B35" s="8" t="s">
        <v>182</v>
      </c>
      <c r="C35" s="7" t="s">
        <v>181</v>
      </c>
      <c r="D35" s="9">
        <v>5</v>
      </c>
      <c r="E35" s="7" t="s">
        <v>19</v>
      </c>
      <c r="F35" s="7"/>
      <c r="G35" s="7"/>
      <c r="H35" s="10"/>
      <c r="I35" s="10"/>
    </row>
    <row r="36" spans="1:9" s="29" customFormat="1" ht="38.25">
      <c r="A36" s="15">
        <v>28</v>
      </c>
      <c r="B36" s="8" t="s">
        <v>88</v>
      </c>
      <c r="C36" s="7" t="s">
        <v>183</v>
      </c>
      <c r="D36" s="9">
        <v>7</v>
      </c>
      <c r="E36" s="7" t="s">
        <v>19</v>
      </c>
      <c r="F36" s="7"/>
      <c r="G36" s="7"/>
      <c r="H36" s="10"/>
      <c r="I36" s="10"/>
    </row>
    <row r="37" spans="1:9" ht="38.25">
      <c r="A37" s="15">
        <v>29</v>
      </c>
      <c r="B37" s="8" t="s">
        <v>185</v>
      </c>
      <c r="C37" s="7" t="s">
        <v>186</v>
      </c>
      <c r="D37" s="9">
        <v>22</v>
      </c>
      <c r="E37" s="7" t="s">
        <v>19</v>
      </c>
      <c r="F37" s="7"/>
      <c r="G37" s="7"/>
      <c r="H37" s="10"/>
      <c r="I37" s="10"/>
    </row>
    <row r="38" spans="1:9" ht="38.25">
      <c r="A38" s="15">
        <v>30</v>
      </c>
      <c r="B38" s="8" t="s">
        <v>187</v>
      </c>
      <c r="C38" s="7" t="s">
        <v>188</v>
      </c>
      <c r="D38" s="9">
        <v>17</v>
      </c>
      <c r="E38" s="7" t="s">
        <v>19</v>
      </c>
      <c r="F38" s="7"/>
      <c r="G38" s="7"/>
      <c r="H38" s="10"/>
      <c r="I38" s="10"/>
    </row>
    <row r="39" spans="1:9" s="29" customFormat="1" ht="38.25">
      <c r="A39" s="15">
        <v>31</v>
      </c>
      <c r="B39" s="8" t="s">
        <v>89</v>
      </c>
      <c r="C39" s="7" t="s">
        <v>90</v>
      </c>
      <c r="D39" s="9">
        <v>7</v>
      </c>
      <c r="E39" s="7" t="s">
        <v>19</v>
      </c>
      <c r="F39" s="7"/>
      <c r="G39" s="7"/>
      <c r="H39" s="10"/>
      <c r="I39" s="10"/>
    </row>
    <row r="40" spans="1:9" s="29" customFormat="1" ht="38.25">
      <c r="A40" s="15">
        <v>32</v>
      </c>
      <c r="B40" s="8" t="s">
        <v>91</v>
      </c>
      <c r="C40" s="7" t="s">
        <v>189</v>
      </c>
      <c r="D40" s="9">
        <v>4</v>
      </c>
      <c r="E40" s="7" t="s">
        <v>19</v>
      </c>
      <c r="F40" s="7"/>
      <c r="G40" s="7"/>
      <c r="H40" s="10"/>
      <c r="I40" s="10"/>
    </row>
    <row r="41" spans="1:9" s="29" customFormat="1" ht="38.25">
      <c r="A41" s="15">
        <v>33</v>
      </c>
      <c r="B41" s="8" t="s">
        <v>92</v>
      </c>
      <c r="C41" s="7" t="s">
        <v>93</v>
      </c>
      <c r="D41" s="9">
        <v>7</v>
      </c>
      <c r="E41" s="7" t="s">
        <v>19</v>
      </c>
      <c r="F41" s="7"/>
      <c r="G41" s="7"/>
      <c r="H41" s="10"/>
      <c r="I41" s="10"/>
    </row>
    <row r="42" spans="1:9" s="29" customFormat="1" ht="63.75">
      <c r="A42" s="15">
        <v>34</v>
      </c>
      <c r="B42" s="8" t="s">
        <v>29</v>
      </c>
      <c r="C42" s="7" t="s">
        <v>30</v>
      </c>
      <c r="D42" s="9">
        <v>5</v>
      </c>
      <c r="E42" s="7" t="s">
        <v>19</v>
      </c>
      <c r="F42" s="7"/>
      <c r="G42" s="7"/>
      <c r="H42" s="10"/>
      <c r="I42" s="10"/>
    </row>
    <row r="43" spans="1:9" s="29" customFormat="1" ht="76.5">
      <c r="A43" s="15">
        <v>35</v>
      </c>
      <c r="B43" s="8" t="s">
        <v>94</v>
      </c>
      <c r="C43" s="7" t="s">
        <v>95</v>
      </c>
      <c r="D43" s="9">
        <v>1</v>
      </c>
      <c r="E43" s="7" t="s">
        <v>19</v>
      </c>
      <c r="F43" s="7"/>
      <c r="G43" s="7"/>
      <c r="H43" s="10"/>
      <c r="I43" s="10"/>
    </row>
    <row r="44" spans="1:9" s="29" customFormat="1" ht="63.75">
      <c r="A44" s="15">
        <v>36</v>
      </c>
      <c r="B44" s="8" t="s">
        <v>190</v>
      </c>
      <c r="C44" s="7" t="s">
        <v>191</v>
      </c>
      <c r="D44" s="9">
        <v>1</v>
      </c>
      <c r="E44" s="7" t="s">
        <v>19</v>
      </c>
      <c r="F44" s="7"/>
      <c r="G44" s="7"/>
      <c r="H44" s="10"/>
      <c r="I44" s="10"/>
    </row>
    <row r="45" spans="1:9" s="29" customFormat="1" ht="38.25">
      <c r="A45" s="15">
        <v>37</v>
      </c>
      <c r="B45" s="8" t="s">
        <v>96</v>
      </c>
      <c r="C45" s="7" t="s">
        <v>97</v>
      </c>
      <c r="D45" s="9">
        <v>4</v>
      </c>
      <c r="E45" s="7" t="s">
        <v>19</v>
      </c>
      <c r="F45" s="7"/>
      <c r="G45" s="7"/>
      <c r="H45" s="10"/>
      <c r="I45" s="10"/>
    </row>
    <row r="46" spans="1:9" s="29" customFormat="1" ht="38.25">
      <c r="A46" s="15">
        <v>38</v>
      </c>
      <c r="B46" s="8" t="s">
        <v>98</v>
      </c>
      <c r="C46" s="7" t="s">
        <v>99</v>
      </c>
      <c r="D46" s="9">
        <v>3</v>
      </c>
      <c r="E46" s="7" t="s">
        <v>19</v>
      </c>
      <c r="F46" s="7"/>
      <c r="G46" s="7"/>
      <c r="H46" s="10"/>
      <c r="I46" s="10"/>
    </row>
    <row r="47" spans="1:9" s="29" customFormat="1" ht="38.25">
      <c r="A47" s="15">
        <v>39</v>
      </c>
      <c r="B47" s="8" t="s">
        <v>100</v>
      </c>
      <c r="C47" s="7" t="s">
        <v>101</v>
      </c>
      <c r="D47" s="9">
        <v>1</v>
      </c>
      <c r="E47" s="7" t="s">
        <v>19</v>
      </c>
      <c r="F47" s="7"/>
      <c r="G47" s="7"/>
      <c r="H47" s="10"/>
      <c r="I47" s="10"/>
    </row>
    <row r="48" spans="1:9" s="29" customFormat="1" ht="38.25">
      <c r="A48" s="15">
        <v>40</v>
      </c>
      <c r="B48" s="8" t="s">
        <v>102</v>
      </c>
      <c r="C48" s="7" t="s">
        <v>103</v>
      </c>
      <c r="D48" s="9">
        <v>2</v>
      </c>
      <c r="E48" s="7" t="s">
        <v>19</v>
      </c>
      <c r="F48" s="7"/>
      <c r="G48" s="7"/>
      <c r="H48" s="10"/>
      <c r="I48" s="10"/>
    </row>
    <row r="49" spans="1:9" s="29" customFormat="1" ht="12.75">
      <c r="A49" s="15">
        <v>41</v>
      </c>
      <c r="B49" s="8" t="s">
        <v>31</v>
      </c>
      <c r="C49" s="7" t="s">
        <v>192</v>
      </c>
      <c r="D49" s="9">
        <v>3</v>
      </c>
      <c r="E49" s="7" t="s">
        <v>19</v>
      </c>
      <c r="F49" s="7"/>
      <c r="G49" s="7"/>
      <c r="H49" s="10"/>
      <c r="I49" s="10"/>
    </row>
    <row r="50" spans="1:9" s="29" customFormat="1" ht="38.25">
      <c r="A50" s="15">
        <v>42</v>
      </c>
      <c r="B50" s="8" t="s">
        <v>194</v>
      </c>
      <c r="C50" s="7" t="s">
        <v>193</v>
      </c>
      <c r="D50" s="9">
        <v>5</v>
      </c>
      <c r="E50" s="7" t="s">
        <v>19</v>
      </c>
      <c r="F50" s="7"/>
      <c r="G50" s="7"/>
      <c r="H50" s="10"/>
      <c r="I50" s="10"/>
    </row>
    <row r="51" spans="1:9" s="29" customFormat="1" ht="38.25">
      <c r="A51" s="15">
        <v>43</v>
      </c>
      <c r="B51" s="8" t="s">
        <v>33</v>
      </c>
      <c r="C51" s="7" t="s">
        <v>32</v>
      </c>
      <c r="D51" s="9">
        <v>2</v>
      </c>
      <c r="E51" s="7" t="s">
        <v>19</v>
      </c>
      <c r="F51" s="7"/>
      <c r="G51" s="7"/>
      <c r="H51" s="10"/>
      <c r="I51" s="10"/>
    </row>
    <row r="52" spans="1:9" s="29" customFormat="1" ht="25.5">
      <c r="A52" s="15">
        <v>44</v>
      </c>
      <c r="B52" s="8" t="s">
        <v>104</v>
      </c>
      <c r="C52" s="7" t="s">
        <v>105</v>
      </c>
      <c r="D52" s="9">
        <v>6</v>
      </c>
      <c r="E52" s="7" t="s">
        <v>19</v>
      </c>
      <c r="F52" s="7"/>
      <c r="G52" s="7"/>
      <c r="H52" s="10"/>
      <c r="I52" s="10"/>
    </row>
    <row r="53" spans="1:9" s="29" customFormat="1" ht="51">
      <c r="A53" s="15">
        <v>45</v>
      </c>
      <c r="B53" s="8" t="s">
        <v>34</v>
      </c>
      <c r="C53" s="7" t="s">
        <v>35</v>
      </c>
      <c r="D53" s="9">
        <v>1</v>
      </c>
      <c r="E53" s="7" t="s">
        <v>19</v>
      </c>
      <c r="F53" s="7"/>
      <c r="G53" s="7"/>
      <c r="H53" s="10"/>
      <c r="I53" s="10"/>
    </row>
    <row r="54" spans="1:9" s="29" customFormat="1" ht="51">
      <c r="A54" s="15">
        <v>46</v>
      </c>
      <c r="B54" s="8" t="s">
        <v>36</v>
      </c>
      <c r="C54" s="7" t="s">
        <v>37</v>
      </c>
      <c r="D54" s="9">
        <v>5</v>
      </c>
      <c r="E54" s="7" t="s">
        <v>19</v>
      </c>
      <c r="F54" s="7"/>
      <c r="G54" s="7"/>
      <c r="H54" s="10"/>
      <c r="I54" s="10"/>
    </row>
    <row r="55" spans="1:9" s="29" customFormat="1" ht="12.75">
      <c r="A55" s="15">
        <v>47</v>
      </c>
      <c r="B55" s="8" t="s">
        <v>31</v>
      </c>
      <c r="C55" s="7" t="s">
        <v>38</v>
      </c>
      <c r="D55" s="9">
        <v>9</v>
      </c>
      <c r="E55" s="7" t="s">
        <v>19</v>
      </c>
      <c r="F55" s="7"/>
      <c r="G55" s="7"/>
      <c r="H55" s="10"/>
      <c r="I55" s="10"/>
    </row>
    <row r="56" spans="1:9" s="29" customFormat="1" ht="76.5">
      <c r="A56" s="15">
        <v>48</v>
      </c>
      <c r="B56" s="8" t="s">
        <v>195</v>
      </c>
      <c r="C56" s="7" t="s">
        <v>196</v>
      </c>
      <c r="D56" s="9">
        <v>3</v>
      </c>
      <c r="E56" s="7" t="s">
        <v>19</v>
      </c>
      <c r="F56" s="7"/>
      <c r="G56" s="7"/>
      <c r="H56" s="10"/>
      <c r="I56" s="10"/>
    </row>
    <row r="57" spans="1:9" s="29" customFormat="1" ht="89.25">
      <c r="A57" s="15">
        <v>49</v>
      </c>
      <c r="B57" s="8" t="s">
        <v>197</v>
      </c>
      <c r="C57" s="7" t="s">
        <v>198</v>
      </c>
      <c r="D57" s="9">
        <v>3</v>
      </c>
      <c r="E57" s="7" t="s">
        <v>19</v>
      </c>
      <c r="F57" s="7"/>
      <c r="G57" s="7"/>
      <c r="H57" s="10"/>
      <c r="I57" s="10"/>
    </row>
    <row r="58" spans="1:9" s="29" customFormat="1" ht="76.5">
      <c r="A58" s="15">
        <v>50</v>
      </c>
      <c r="B58" s="8" t="s">
        <v>199</v>
      </c>
      <c r="C58" s="7" t="s">
        <v>200</v>
      </c>
      <c r="D58" s="9">
        <v>13</v>
      </c>
      <c r="E58" s="7" t="s">
        <v>19</v>
      </c>
      <c r="F58" s="7"/>
      <c r="G58" s="7"/>
      <c r="H58" s="10"/>
      <c r="I58" s="10"/>
    </row>
    <row r="59" spans="1:9" s="29" customFormat="1" ht="76.5">
      <c r="A59" s="15">
        <v>51</v>
      </c>
      <c r="B59" s="8" t="s">
        <v>201</v>
      </c>
      <c r="C59" s="7" t="s">
        <v>202</v>
      </c>
      <c r="D59" s="9">
        <v>5</v>
      </c>
      <c r="E59" s="7" t="s">
        <v>19</v>
      </c>
      <c r="F59" s="7"/>
      <c r="G59" s="7"/>
      <c r="H59" s="10"/>
      <c r="I59" s="10"/>
    </row>
    <row r="60" spans="1:9" s="29" customFormat="1" ht="76.5">
      <c r="A60" s="15">
        <v>52</v>
      </c>
      <c r="B60" s="8" t="s">
        <v>201</v>
      </c>
      <c r="C60" s="7" t="s">
        <v>205</v>
      </c>
      <c r="D60" s="9">
        <v>1</v>
      </c>
      <c r="E60" s="7" t="s">
        <v>19</v>
      </c>
      <c r="F60" s="7"/>
      <c r="G60" s="7"/>
      <c r="H60" s="10"/>
      <c r="I60" s="10"/>
    </row>
    <row r="61" spans="1:9" s="29" customFormat="1" ht="76.5">
      <c r="A61" s="15">
        <v>53</v>
      </c>
      <c r="B61" s="8" t="s">
        <v>203</v>
      </c>
      <c r="C61" s="7" t="s">
        <v>204</v>
      </c>
      <c r="D61" s="9">
        <v>6</v>
      </c>
      <c r="E61" s="7" t="s">
        <v>19</v>
      </c>
      <c r="F61" s="7"/>
      <c r="G61" s="7"/>
      <c r="H61" s="10"/>
      <c r="I61" s="10"/>
    </row>
    <row r="62" spans="1:9" s="29" customFormat="1" ht="63.75">
      <c r="A62" s="15">
        <v>54</v>
      </c>
      <c r="B62" s="8" t="s">
        <v>206</v>
      </c>
      <c r="C62" s="7" t="s">
        <v>207</v>
      </c>
      <c r="D62" s="9">
        <v>6</v>
      </c>
      <c r="E62" s="7" t="s">
        <v>19</v>
      </c>
      <c r="F62" s="7"/>
      <c r="G62" s="7"/>
      <c r="H62" s="10"/>
      <c r="I62" s="10"/>
    </row>
    <row r="63" spans="1:9" s="29" customFormat="1" ht="25.5">
      <c r="A63" s="15">
        <v>55</v>
      </c>
      <c r="B63" s="8" t="s">
        <v>106</v>
      </c>
      <c r="C63" s="7" t="s">
        <v>107</v>
      </c>
      <c r="D63" s="9">
        <f>35+131+291+141</f>
        <v>598</v>
      </c>
      <c r="E63" s="7" t="s">
        <v>21</v>
      </c>
      <c r="F63" s="7"/>
      <c r="G63" s="7"/>
      <c r="H63" s="10"/>
      <c r="I63" s="10"/>
    </row>
    <row r="64" spans="1:9" s="29" customFormat="1" ht="31.5" customHeight="1">
      <c r="A64" s="15">
        <v>56</v>
      </c>
      <c r="B64" s="8" t="s">
        <v>208</v>
      </c>
      <c r="C64" s="7" t="s">
        <v>235</v>
      </c>
      <c r="D64" s="9">
        <f>D63</f>
        <v>598</v>
      </c>
      <c r="E64" s="7" t="s">
        <v>21</v>
      </c>
      <c r="F64" s="7"/>
      <c r="G64" s="7"/>
      <c r="H64" s="10"/>
      <c r="I64" s="10"/>
    </row>
    <row r="65" spans="1:9" s="29" customFormat="1" ht="12.75">
      <c r="A65" s="4"/>
      <c r="B65" s="2"/>
      <c r="C65" s="1"/>
      <c r="D65" s="5"/>
      <c r="E65" s="1"/>
      <c r="F65" s="1"/>
      <c r="G65" s="1"/>
      <c r="H65" s="3"/>
      <c r="I65" s="3"/>
    </row>
    <row r="66" spans="1:9" s="29" customFormat="1" ht="12.75">
      <c r="A66" s="48" t="s">
        <v>118</v>
      </c>
      <c r="B66" s="48"/>
      <c r="C66" s="48"/>
      <c r="D66" s="48"/>
      <c r="E66" s="48"/>
      <c r="F66" s="48"/>
      <c r="G66" s="48"/>
      <c r="H66" s="48"/>
      <c r="I66" s="48"/>
    </row>
    <row r="67" spans="1:9" ht="51">
      <c r="A67" s="15">
        <v>57</v>
      </c>
      <c r="B67" s="8" t="s">
        <v>210</v>
      </c>
      <c r="C67" s="7" t="s">
        <v>211</v>
      </c>
      <c r="D67" s="9">
        <v>14</v>
      </c>
      <c r="E67" s="7" t="s">
        <v>21</v>
      </c>
      <c r="F67" s="7"/>
      <c r="G67" s="7"/>
      <c r="H67" s="10"/>
      <c r="I67" s="10"/>
    </row>
    <row r="68" spans="1:9" ht="51">
      <c r="A68" s="15">
        <v>58</v>
      </c>
      <c r="B68" s="8" t="s">
        <v>237</v>
      </c>
      <c r="C68" s="7" t="s">
        <v>236</v>
      </c>
      <c r="D68" s="9">
        <v>5</v>
      </c>
      <c r="E68" s="7" t="s">
        <v>21</v>
      </c>
      <c r="F68" s="7"/>
      <c r="G68" s="7"/>
      <c r="H68" s="10"/>
      <c r="I68" s="10"/>
    </row>
    <row r="69" spans="1:9" ht="38.25">
      <c r="A69" s="15">
        <v>59</v>
      </c>
      <c r="B69" s="8" t="s">
        <v>212</v>
      </c>
      <c r="C69" s="7" t="s">
        <v>213</v>
      </c>
      <c r="D69" s="9">
        <v>2</v>
      </c>
      <c r="E69" s="7" t="s">
        <v>19</v>
      </c>
      <c r="F69" s="7"/>
      <c r="G69" s="7"/>
      <c r="H69" s="10"/>
      <c r="I69" s="10"/>
    </row>
    <row r="70" spans="1:9" ht="38.25">
      <c r="A70" s="15">
        <v>60</v>
      </c>
      <c r="B70" s="8" t="s">
        <v>127</v>
      </c>
      <c r="C70" s="7" t="s">
        <v>222</v>
      </c>
      <c r="D70" s="9">
        <v>1</v>
      </c>
      <c r="E70" s="7" t="s">
        <v>19</v>
      </c>
      <c r="F70" s="7"/>
      <c r="G70" s="7"/>
      <c r="H70" s="10"/>
      <c r="I70" s="10"/>
    </row>
    <row r="71" spans="1:9" ht="12.75">
      <c r="A71" s="15">
        <v>61</v>
      </c>
      <c r="B71" s="8" t="s">
        <v>112</v>
      </c>
      <c r="C71" s="7" t="s">
        <v>223</v>
      </c>
      <c r="D71" s="9">
        <v>1</v>
      </c>
      <c r="E71" s="7" t="s">
        <v>19</v>
      </c>
      <c r="F71" s="7"/>
      <c r="G71" s="7"/>
      <c r="H71" s="10"/>
      <c r="I71" s="10"/>
    </row>
    <row r="72" spans="1:9" ht="51">
      <c r="A72" s="15">
        <v>62</v>
      </c>
      <c r="B72" s="8" t="s">
        <v>228</v>
      </c>
      <c r="C72" s="7" t="s">
        <v>238</v>
      </c>
      <c r="D72" s="9">
        <v>1</v>
      </c>
      <c r="E72" s="7" t="s">
        <v>19</v>
      </c>
      <c r="F72" s="7"/>
      <c r="G72" s="7"/>
      <c r="H72" s="10"/>
      <c r="I72" s="10"/>
    </row>
    <row r="73" spans="1:9" ht="38.25">
      <c r="A73" s="15">
        <v>63</v>
      </c>
      <c r="B73" s="8" t="s">
        <v>128</v>
      </c>
      <c r="C73" s="7" t="s">
        <v>225</v>
      </c>
      <c r="D73" s="9">
        <v>1</v>
      </c>
      <c r="E73" s="7" t="s">
        <v>19</v>
      </c>
      <c r="F73" s="7"/>
      <c r="G73" s="7"/>
      <c r="H73" s="10"/>
      <c r="I73" s="10"/>
    </row>
    <row r="74" spans="1:9" ht="38.25">
      <c r="A74" s="15">
        <v>64</v>
      </c>
      <c r="B74" s="8" t="s">
        <v>129</v>
      </c>
      <c r="C74" s="7" t="s">
        <v>229</v>
      </c>
      <c r="D74" s="9">
        <v>1</v>
      </c>
      <c r="E74" s="7" t="s">
        <v>19</v>
      </c>
      <c r="F74" s="7"/>
      <c r="G74" s="7"/>
      <c r="H74" s="10"/>
      <c r="I74" s="10"/>
    </row>
    <row r="75" spans="1:9" ht="51">
      <c r="A75" s="15">
        <v>65</v>
      </c>
      <c r="B75" s="8" t="s">
        <v>130</v>
      </c>
      <c r="C75" s="7" t="s">
        <v>131</v>
      </c>
      <c r="D75" s="9">
        <v>2</v>
      </c>
      <c r="E75" s="7" t="s">
        <v>19</v>
      </c>
      <c r="F75" s="7"/>
      <c r="G75" s="7"/>
      <c r="H75" s="10"/>
      <c r="I75" s="10"/>
    </row>
    <row r="76" spans="1:9" ht="63.75">
      <c r="A76" s="15">
        <v>66</v>
      </c>
      <c r="B76" s="8" t="s">
        <v>132</v>
      </c>
      <c r="C76" s="7" t="s">
        <v>133</v>
      </c>
      <c r="D76" s="9">
        <v>1</v>
      </c>
      <c r="E76" s="7" t="s">
        <v>19</v>
      </c>
      <c r="F76" s="7"/>
      <c r="G76" s="7"/>
      <c r="H76" s="10"/>
      <c r="I76" s="10"/>
    </row>
    <row r="77" spans="1:9" ht="12.75">
      <c r="A77" s="15">
        <v>67</v>
      </c>
      <c r="B77" s="8" t="s">
        <v>112</v>
      </c>
      <c r="C77" s="7" t="s">
        <v>224</v>
      </c>
      <c r="D77" s="9">
        <v>1</v>
      </c>
      <c r="E77" s="7" t="s">
        <v>19</v>
      </c>
      <c r="F77" s="7"/>
      <c r="G77" s="7"/>
      <c r="H77" s="10"/>
      <c r="I77" s="10"/>
    </row>
    <row r="78" spans="1:9" ht="12.75">
      <c r="A78" s="15">
        <v>68</v>
      </c>
      <c r="B78" s="8" t="s">
        <v>214</v>
      </c>
      <c r="C78" s="7" t="s">
        <v>215</v>
      </c>
      <c r="D78" s="9">
        <v>3</v>
      </c>
      <c r="E78" s="7" t="s">
        <v>19</v>
      </c>
      <c r="F78" s="7"/>
      <c r="G78" s="7"/>
      <c r="H78" s="10"/>
      <c r="I78" s="10"/>
    </row>
    <row r="79" spans="1:9" ht="25.5">
      <c r="A79" s="15">
        <v>69</v>
      </c>
      <c r="B79" s="8" t="s">
        <v>220</v>
      </c>
      <c r="C79" s="7" t="s">
        <v>221</v>
      </c>
      <c r="D79" s="9">
        <v>4</v>
      </c>
      <c r="E79" s="7" t="s">
        <v>19</v>
      </c>
      <c r="F79" s="7"/>
      <c r="G79" s="7"/>
      <c r="H79" s="10"/>
      <c r="I79" s="10"/>
    </row>
    <row r="80" spans="1:9" ht="12.75">
      <c r="A80" s="15">
        <v>70</v>
      </c>
      <c r="B80" s="8" t="s">
        <v>112</v>
      </c>
      <c r="C80" s="7" t="s">
        <v>240</v>
      </c>
      <c r="D80" s="9">
        <v>1</v>
      </c>
      <c r="E80" s="7" t="s">
        <v>19</v>
      </c>
      <c r="F80" s="7"/>
      <c r="G80" s="7"/>
      <c r="H80" s="10"/>
      <c r="I80" s="10"/>
    </row>
    <row r="81" spans="1:9" ht="12.75">
      <c r="A81" s="15">
        <v>71</v>
      </c>
      <c r="B81" s="8" t="s">
        <v>112</v>
      </c>
      <c r="C81" s="7" t="s">
        <v>241</v>
      </c>
      <c r="D81" s="9">
        <v>1</v>
      </c>
      <c r="E81" s="7" t="s">
        <v>19</v>
      </c>
      <c r="F81" s="7"/>
      <c r="G81" s="7"/>
      <c r="H81" s="10"/>
      <c r="I81" s="10"/>
    </row>
    <row r="82" spans="1:9" ht="51">
      <c r="A82" s="15">
        <v>72</v>
      </c>
      <c r="B82" s="8" t="s">
        <v>228</v>
      </c>
      <c r="C82" s="7" t="s">
        <v>227</v>
      </c>
      <c r="D82" s="9">
        <v>3</v>
      </c>
      <c r="E82" s="7" t="s">
        <v>19</v>
      </c>
      <c r="F82" s="7"/>
      <c r="G82" s="7"/>
      <c r="H82" s="10"/>
      <c r="I82" s="10"/>
    </row>
    <row r="83" spans="1:9" ht="12.75">
      <c r="A83" s="15">
        <v>73</v>
      </c>
      <c r="B83" s="8" t="s">
        <v>112</v>
      </c>
      <c r="C83" s="7" t="s">
        <v>239</v>
      </c>
      <c r="D83" s="9">
        <v>1</v>
      </c>
      <c r="E83" s="7" t="s">
        <v>19</v>
      </c>
      <c r="F83" s="7"/>
      <c r="G83" s="7"/>
      <c r="H83" s="10"/>
      <c r="I83" s="10"/>
    </row>
    <row r="84" spans="1:9" ht="12.75">
      <c r="A84" s="15">
        <v>74</v>
      </c>
      <c r="B84" s="8" t="s">
        <v>112</v>
      </c>
      <c r="C84" s="7" t="s">
        <v>226</v>
      </c>
      <c r="D84" s="9">
        <v>1</v>
      </c>
      <c r="E84" s="7" t="s">
        <v>19</v>
      </c>
      <c r="F84" s="7"/>
      <c r="G84" s="7"/>
      <c r="H84" s="10"/>
      <c r="I84" s="10"/>
    </row>
    <row r="85" spans="1:9" ht="25.5">
      <c r="A85" s="15">
        <v>75</v>
      </c>
      <c r="B85" s="8" t="s">
        <v>216</v>
      </c>
      <c r="C85" s="7" t="s">
        <v>217</v>
      </c>
      <c r="D85" s="9">
        <v>1</v>
      </c>
      <c r="E85" s="7" t="s">
        <v>19</v>
      </c>
      <c r="F85" s="7"/>
      <c r="G85" s="7"/>
      <c r="H85" s="10"/>
      <c r="I85" s="10"/>
    </row>
    <row r="86" spans="1:9" ht="12.75">
      <c r="A86" s="15">
        <v>76</v>
      </c>
      <c r="B86" s="8" t="s">
        <v>230</v>
      </c>
      <c r="C86" s="7" t="s">
        <v>231</v>
      </c>
      <c r="D86" s="9">
        <v>1</v>
      </c>
      <c r="E86" s="7" t="s">
        <v>19</v>
      </c>
      <c r="F86" s="7"/>
      <c r="G86" s="7"/>
      <c r="H86" s="10"/>
      <c r="I86" s="10"/>
    </row>
    <row r="87" spans="1:9" ht="63.75">
      <c r="A87" s="15">
        <v>77</v>
      </c>
      <c r="B87" s="8" t="s">
        <v>218</v>
      </c>
      <c r="C87" s="7" t="s">
        <v>219</v>
      </c>
      <c r="D87" s="9">
        <v>1</v>
      </c>
      <c r="E87" s="7" t="s">
        <v>19</v>
      </c>
      <c r="F87" s="7"/>
      <c r="G87" s="7"/>
      <c r="H87" s="10"/>
      <c r="I87" s="10"/>
    </row>
    <row r="88" spans="1:9" ht="12.75">
      <c r="A88" s="15">
        <v>78</v>
      </c>
      <c r="B88" s="8" t="s">
        <v>112</v>
      </c>
      <c r="C88" s="7" t="s">
        <v>242</v>
      </c>
      <c r="D88" s="9">
        <v>1</v>
      </c>
      <c r="E88" s="7" t="s">
        <v>19</v>
      </c>
      <c r="F88" s="7"/>
      <c r="G88" s="7"/>
      <c r="H88" s="10"/>
      <c r="I88" s="10"/>
    </row>
    <row r="89" spans="1:9" ht="12.75">
      <c r="A89" s="15">
        <v>79</v>
      </c>
      <c r="B89" s="8" t="s">
        <v>112</v>
      </c>
      <c r="C89" s="7" t="s">
        <v>243</v>
      </c>
      <c r="D89" s="9">
        <v>1</v>
      </c>
      <c r="E89" s="7" t="s">
        <v>19</v>
      </c>
      <c r="F89" s="7"/>
      <c r="G89" s="7"/>
      <c r="H89" s="10"/>
      <c r="I89" s="10"/>
    </row>
    <row r="90" spans="1:9" ht="12.75">
      <c r="A90" s="15">
        <v>80</v>
      </c>
      <c r="B90" s="8" t="s">
        <v>112</v>
      </c>
      <c r="C90" s="7" t="s">
        <v>244</v>
      </c>
      <c r="D90" s="9">
        <v>2</v>
      </c>
      <c r="E90" s="7" t="s">
        <v>19</v>
      </c>
      <c r="F90" s="7"/>
      <c r="G90" s="7"/>
      <c r="H90" s="10"/>
      <c r="I90" s="10"/>
    </row>
    <row r="91" spans="1:9" ht="12.75">
      <c r="A91" s="15">
        <v>81</v>
      </c>
      <c r="B91" s="8" t="s">
        <v>112</v>
      </c>
      <c r="C91" s="7" t="s">
        <v>245</v>
      </c>
      <c r="D91" s="9">
        <v>1</v>
      </c>
      <c r="E91" s="7" t="s">
        <v>19</v>
      </c>
      <c r="F91" s="7"/>
      <c r="G91" s="7"/>
      <c r="H91" s="10"/>
      <c r="I91" s="10"/>
    </row>
    <row r="92" spans="1:9" ht="12.75">
      <c r="A92" s="15">
        <v>82</v>
      </c>
      <c r="B92" s="8" t="s">
        <v>112</v>
      </c>
      <c r="C92" s="7" t="s">
        <v>246</v>
      </c>
      <c r="D92" s="9">
        <v>1</v>
      </c>
      <c r="E92" s="7" t="s">
        <v>19</v>
      </c>
      <c r="F92" s="7"/>
      <c r="G92" s="7"/>
      <c r="H92" s="10"/>
      <c r="I92" s="10"/>
    </row>
    <row r="93" spans="1:9" ht="12.75">
      <c r="A93" s="15">
        <v>83</v>
      </c>
      <c r="B93" s="8" t="s">
        <v>112</v>
      </c>
      <c r="C93" s="7" t="s">
        <v>247</v>
      </c>
      <c r="D93" s="9">
        <v>1</v>
      </c>
      <c r="E93" s="7" t="s">
        <v>19</v>
      </c>
      <c r="F93" s="7"/>
      <c r="G93" s="7"/>
      <c r="H93" s="10"/>
      <c r="I93" s="10"/>
    </row>
    <row r="94" spans="1:9" ht="25.5">
      <c r="A94" s="15">
        <v>84</v>
      </c>
      <c r="B94" s="8" t="s">
        <v>112</v>
      </c>
      <c r="C94" s="7" t="s">
        <v>232</v>
      </c>
      <c r="D94" s="9">
        <v>1</v>
      </c>
      <c r="E94" s="7" t="s">
        <v>19</v>
      </c>
      <c r="F94" s="7"/>
      <c r="G94" s="7"/>
      <c r="H94" s="10"/>
      <c r="I94" s="10"/>
    </row>
    <row r="95" spans="1:9" ht="63.75">
      <c r="A95" s="15">
        <v>85</v>
      </c>
      <c r="B95" s="8" t="s">
        <v>134</v>
      </c>
      <c r="C95" s="7" t="s">
        <v>135</v>
      </c>
      <c r="D95" s="9">
        <v>0.5</v>
      </c>
      <c r="E95" s="7" t="s">
        <v>9</v>
      </c>
      <c r="F95" s="7"/>
      <c r="G95" s="7"/>
      <c r="H95" s="10"/>
      <c r="I95" s="10"/>
    </row>
    <row r="96" spans="1:9" ht="25.5">
      <c r="A96" s="15">
        <v>86</v>
      </c>
      <c r="B96" s="8" t="s">
        <v>136</v>
      </c>
      <c r="C96" s="7" t="s">
        <v>137</v>
      </c>
      <c r="D96" s="9">
        <v>1</v>
      </c>
      <c r="E96" s="7" t="s">
        <v>19</v>
      </c>
      <c r="F96" s="7"/>
      <c r="G96" s="7"/>
      <c r="H96" s="10"/>
      <c r="I96" s="10"/>
    </row>
    <row r="97" spans="1:9" ht="25.5">
      <c r="A97" s="15">
        <v>87</v>
      </c>
      <c r="B97" s="8" t="s">
        <v>106</v>
      </c>
      <c r="C97" s="7" t="s">
        <v>107</v>
      </c>
      <c r="D97" s="9">
        <v>14</v>
      </c>
      <c r="E97" s="7" t="s">
        <v>21</v>
      </c>
      <c r="F97" s="7"/>
      <c r="G97" s="7"/>
      <c r="H97" s="10"/>
      <c r="I97" s="10"/>
    </row>
    <row r="98" spans="1:9" ht="25.5">
      <c r="A98" s="15">
        <v>88</v>
      </c>
      <c r="B98" s="8" t="s">
        <v>144</v>
      </c>
      <c r="C98" s="7" t="s">
        <v>145</v>
      </c>
      <c r="D98" s="9">
        <v>14</v>
      </c>
      <c r="E98" s="7" t="s">
        <v>21</v>
      </c>
      <c r="F98" s="7"/>
      <c r="G98" s="7"/>
      <c r="H98" s="10"/>
      <c r="I98" s="10"/>
    </row>
    <row r="99" spans="1:9" ht="38.25">
      <c r="A99" s="15">
        <v>89</v>
      </c>
      <c r="B99" s="8" t="s">
        <v>146</v>
      </c>
      <c r="C99" s="7" t="s">
        <v>147</v>
      </c>
      <c r="D99" s="9">
        <v>14</v>
      </c>
      <c r="E99" s="7" t="s">
        <v>21</v>
      </c>
      <c r="F99" s="7"/>
      <c r="G99" s="7"/>
      <c r="H99" s="10"/>
      <c r="I99" s="10"/>
    </row>
    <row r="100" spans="1:9" ht="25.5">
      <c r="A100" s="15">
        <v>90</v>
      </c>
      <c r="B100" s="8" t="s">
        <v>148</v>
      </c>
      <c r="C100" s="7" t="s">
        <v>149</v>
      </c>
      <c r="D100" s="9">
        <v>14</v>
      </c>
      <c r="E100" s="7" t="s">
        <v>21</v>
      </c>
      <c r="F100" s="7"/>
      <c r="G100" s="7"/>
      <c r="H100" s="10"/>
      <c r="I100" s="10"/>
    </row>
    <row r="101" spans="1:9" ht="114.75">
      <c r="A101" s="15">
        <v>91</v>
      </c>
      <c r="B101" s="8" t="s">
        <v>248</v>
      </c>
      <c r="C101" s="7" t="s">
        <v>249</v>
      </c>
      <c r="D101" s="9">
        <v>6</v>
      </c>
      <c r="E101" s="7" t="s">
        <v>19</v>
      </c>
      <c r="F101" s="7"/>
      <c r="G101" s="7"/>
      <c r="H101" s="10"/>
      <c r="I101" s="10"/>
    </row>
    <row r="102" spans="1:9" s="29" customFormat="1" ht="12.75">
      <c r="A102" s="4"/>
      <c r="B102" s="2"/>
      <c r="C102" s="1"/>
      <c r="D102" s="5"/>
      <c r="E102" s="1"/>
      <c r="F102" s="1"/>
      <c r="G102" s="1"/>
      <c r="H102" s="3"/>
      <c r="I102" s="3"/>
    </row>
    <row r="103" spans="1:9" s="29" customFormat="1" ht="12.75">
      <c r="A103" s="48" t="s">
        <v>150</v>
      </c>
      <c r="B103" s="48"/>
      <c r="C103" s="48"/>
      <c r="D103" s="48"/>
      <c r="E103" s="48"/>
      <c r="F103" s="48"/>
      <c r="G103" s="48"/>
      <c r="H103" s="48"/>
      <c r="I103" s="48"/>
    </row>
    <row r="104" spans="1:9" s="29" customFormat="1" ht="12.75">
      <c r="A104" s="7">
        <v>92</v>
      </c>
      <c r="B104" s="8" t="s">
        <v>151</v>
      </c>
      <c r="C104" s="7" t="s">
        <v>233</v>
      </c>
      <c r="D104" s="9">
        <v>20</v>
      </c>
      <c r="E104" s="7" t="s">
        <v>21</v>
      </c>
      <c r="F104" s="7"/>
      <c r="G104" s="7"/>
      <c r="H104" s="10"/>
      <c r="I104" s="10"/>
    </row>
    <row r="105" spans="1:9" s="29" customFormat="1" ht="12.75">
      <c r="A105" s="4"/>
      <c r="B105" s="2"/>
      <c r="C105" s="1"/>
      <c r="D105" s="5"/>
      <c r="E105" s="1"/>
      <c r="F105" s="1"/>
      <c r="G105" s="1"/>
      <c r="H105" s="3"/>
      <c r="I105" s="3"/>
    </row>
    <row r="106" spans="1:9" s="29" customFormat="1" ht="12.75">
      <c r="A106" s="48" t="s">
        <v>54</v>
      </c>
      <c r="B106" s="48"/>
      <c r="C106" s="48"/>
      <c r="D106" s="48"/>
      <c r="E106" s="48"/>
      <c r="F106" s="48"/>
      <c r="G106" s="48"/>
      <c r="H106" s="48"/>
      <c r="I106" s="48"/>
    </row>
    <row r="107" spans="1:9" ht="12.75">
      <c r="A107" s="15">
        <v>93</v>
      </c>
      <c r="B107" s="8" t="s">
        <v>112</v>
      </c>
      <c r="C107" s="7" t="s">
        <v>113</v>
      </c>
      <c r="D107" s="9"/>
      <c r="E107" s="7" t="s">
        <v>19</v>
      </c>
      <c r="F107" s="7"/>
      <c r="G107" s="7"/>
      <c r="H107" s="10"/>
      <c r="I107" s="10"/>
    </row>
    <row r="108" spans="1:9" ht="12.75">
      <c r="A108" s="15">
        <v>94</v>
      </c>
      <c r="B108" s="8" t="s">
        <v>112</v>
      </c>
      <c r="C108" s="7" t="s">
        <v>114</v>
      </c>
      <c r="D108" s="9"/>
      <c r="E108" s="7" t="s">
        <v>115</v>
      </c>
      <c r="F108" s="7"/>
      <c r="G108" s="7"/>
      <c r="H108" s="10"/>
      <c r="I108" s="10"/>
    </row>
    <row r="109" spans="1:9" ht="12.75">
      <c r="A109" s="15">
        <v>95</v>
      </c>
      <c r="B109" s="8" t="s">
        <v>112</v>
      </c>
      <c r="C109" s="7" t="s">
        <v>116</v>
      </c>
      <c r="D109" s="9"/>
      <c r="E109" s="7" t="s">
        <v>19</v>
      </c>
      <c r="F109" s="7"/>
      <c r="G109" s="7"/>
      <c r="H109" s="10"/>
      <c r="I109" s="10"/>
    </row>
    <row r="110" spans="1:9" ht="25.5">
      <c r="A110" s="15">
        <v>96</v>
      </c>
      <c r="B110" s="8" t="s">
        <v>112</v>
      </c>
      <c r="C110" s="7" t="s">
        <v>117</v>
      </c>
      <c r="D110" s="9"/>
      <c r="E110" s="7" t="s">
        <v>21</v>
      </c>
      <c r="F110" s="7"/>
      <c r="G110" s="7"/>
      <c r="H110" s="10"/>
      <c r="I110" s="10"/>
    </row>
    <row r="111" spans="1:9" ht="12.75">
      <c r="A111" s="15">
        <v>97</v>
      </c>
      <c r="B111" s="8" t="s">
        <v>112</v>
      </c>
      <c r="C111" s="7" t="s">
        <v>108</v>
      </c>
      <c r="D111" s="9"/>
      <c r="E111" s="7" t="s">
        <v>26</v>
      </c>
      <c r="F111" s="7"/>
      <c r="G111" s="7"/>
      <c r="H111" s="10"/>
      <c r="I111" s="10"/>
    </row>
    <row r="112" spans="8:9" ht="12.75">
      <c r="H112" s="31"/>
      <c r="I112" s="31"/>
    </row>
  </sheetData>
  <sheetProtection/>
  <mergeCells count="8">
    <mergeCell ref="A1:I1"/>
    <mergeCell ref="A3:I3"/>
    <mergeCell ref="A25:I25"/>
    <mergeCell ref="A106:I106"/>
    <mergeCell ref="A14:I14"/>
    <mergeCell ref="A26:I26"/>
    <mergeCell ref="A103:I103"/>
    <mergeCell ref="A66:I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G27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10.00390625" style="20" bestFit="1" customWidth="1"/>
    <col min="2" max="2" width="6.25390625" style="20" customWidth="1"/>
    <col min="3" max="3" width="8.125" style="20" customWidth="1"/>
    <col min="4" max="5" width="7.125" style="20" customWidth="1"/>
    <col min="6" max="9" width="8.75390625" style="20" customWidth="1"/>
    <col min="10" max="11" width="9.25390625" style="20" bestFit="1" customWidth="1"/>
    <col min="12" max="13" width="9.00390625" style="20" customWidth="1"/>
    <col min="14" max="14" width="9.125" style="20" customWidth="1"/>
    <col min="15" max="15" width="9.375" style="20" bestFit="1" customWidth="1"/>
    <col min="16" max="16" width="8.375" style="20" customWidth="1"/>
    <col min="17" max="18" width="9.125" style="20" customWidth="1"/>
    <col min="19" max="20" width="9.00390625" style="20" customWidth="1"/>
    <col min="21" max="16384" width="9.125" style="20" customWidth="1"/>
  </cols>
  <sheetData>
    <row r="2" ht="13.5" thickBot="1"/>
    <row r="3" spans="1:33" s="22" customFormat="1" ht="69.75" customHeight="1" thickTop="1">
      <c r="A3" s="25" t="s">
        <v>67</v>
      </c>
      <c r="B3" s="26" t="s">
        <v>68</v>
      </c>
      <c r="C3" s="26" t="s">
        <v>152</v>
      </c>
      <c r="D3" s="26" t="s">
        <v>69</v>
      </c>
      <c r="E3" s="26" t="s">
        <v>70</v>
      </c>
      <c r="F3" s="26" t="s">
        <v>153</v>
      </c>
      <c r="G3" s="26" t="s">
        <v>154</v>
      </c>
      <c r="H3" s="26" t="s">
        <v>155</v>
      </c>
      <c r="I3" s="26" t="s">
        <v>156</v>
      </c>
      <c r="J3" s="26" t="s">
        <v>109</v>
      </c>
      <c r="K3" s="26" t="s">
        <v>110</v>
      </c>
      <c r="L3" s="26" t="s">
        <v>157</v>
      </c>
      <c r="M3" s="26" t="s">
        <v>158</v>
      </c>
      <c r="N3" s="26" t="s">
        <v>159</v>
      </c>
      <c r="O3" s="26" t="s">
        <v>160</v>
      </c>
      <c r="P3" s="26" t="s">
        <v>111</v>
      </c>
      <c r="Q3" s="26" t="s">
        <v>161</v>
      </c>
      <c r="R3" s="26" t="s">
        <v>162</v>
      </c>
      <c r="S3" s="26" t="s">
        <v>71</v>
      </c>
      <c r="T3" s="26" t="s">
        <v>163</v>
      </c>
      <c r="U3" s="26" t="s">
        <v>72</v>
      </c>
      <c r="V3" s="26" t="s">
        <v>73</v>
      </c>
      <c r="W3" s="26" t="s">
        <v>74</v>
      </c>
      <c r="X3" s="26" t="s">
        <v>168</v>
      </c>
      <c r="Y3" s="26" t="s">
        <v>169</v>
      </c>
      <c r="Z3" s="26" t="s">
        <v>170</v>
      </c>
      <c r="AA3" s="26" t="s">
        <v>174</v>
      </c>
      <c r="AB3" s="26" t="s">
        <v>175</v>
      </c>
      <c r="AC3" s="26" t="s">
        <v>184</v>
      </c>
      <c r="AD3" s="26" t="s">
        <v>75</v>
      </c>
      <c r="AE3" s="26" t="s">
        <v>76</v>
      </c>
      <c r="AF3" s="26" t="s">
        <v>77</v>
      </c>
      <c r="AG3" s="26" t="s">
        <v>78</v>
      </c>
    </row>
    <row r="4" spans="1:33" ht="12.75">
      <c r="A4" s="24" t="s">
        <v>164</v>
      </c>
      <c r="B4" s="27" t="s">
        <v>79</v>
      </c>
      <c r="C4" s="27">
        <v>0</v>
      </c>
      <c r="D4" s="27">
        <v>1</v>
      </c>
      <c r="E4" s="27">
        <v>0</v>
      </c>
      <c r="F4" s="27">
        <v>1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1</v>
      </c>
      <c r="R4" s="27">
        <v>0</v>
      </c>
      <c r="S4" s="27">
        <v>0</v>
      </c>
      <c r="T4" s="27">
        <v>2</v>
      </c>
      <c r="U4" s="27">
        <v>1</v>
      </c>
      <c r="V4" s="27">
        <v>1</v>
      </c>
      <c r="W4" s="27">
        <v>0</v>
      </c>
      <c r="X4" s="27"/>
      <c r="Y4" s="27"/>
      <c r="Z4" s="27"/>
      <c r="AA4" s="27"/>
      <c r="AB4" s="27"/>
      <c r="AC4" s="27"/>
      <c r="AD4" s="34">
        <v>126.7</v>
      </c>
      <c r="AE4" s="34">
        <v>125.75</v>
      </c>
      <c r="AF4" s="27">
        <v>95</v>
      </c>
      <c r="AG4" s="27">
        <v>95</v>
      </c>
    </row>
    <row r="5" spans="1:33" ht="12.75">
      <c r="A5" s="23" t="s">
        <v>164</v>
      </c>
      <c r="B5" s="28" t="s">
        <v>80</v>
      </c>
      <c r="C5" s="28">
        <v>0</v>
      </c>
      <c r="D5" s="28">
        <v>1</v>
      </c>
      <c r="E5" s="28">
        <v>0</v>
      </c>
      <c r="F5" s="28">
        <v>1</v>
      </c>
      <c r="G5" s="28">
        <v>0</v>
      </c>
      <c r="H5" s="28">
        <v>0</v>
      </c>
      <c r="I5" s="28">
        <v>0</v>
      </c>
      <c r="J5" s="28">
        <v>0</v>
      </c>
      <c r="K5" s="28">
        <v>1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1</v>
      </c>
      <c r="R5" s="28">
        <v>1</v>
      </c>
      <c r="S5" s="28">
        <v>0</v>
      </c>
      <c r="T5" s="28">
        <v>2</v>
      </c>
      <c r="U5" s="28">
        <v>2</v>
      </c>
      <c r="V5" s="28">
        <v>0</v>
      </c>
      <c r="W5" s="28">
        <v>0</v>
      </c>
      <c r="X5" s="28"/>
      <c r="Y5" s="28"/>
      <c r="Z5" s="28"/>
      <c r="AA5" s="28"/>
      <c r="AB5" s="28"/>
      <c r="AC5" s="28"/>
      <c r="AD5" s="35">
        <v>127.2</v>
      </c>
      <c r="AE5" s="35">
        <v>125.82</v>
      </c>
      <c r="AF5" s="28">
        <v>138</v>
      </c>
      <c r="AG5" s="28">
        <v>135</v>
      </c>
    </row>
    <row r="6" spans="1:33" ht="12.75">
      <c r="A6" s="24" t="s">
        <v>164</v>
      </c>
      <c r="B6" s="27" t="s">
        <v>81</v>
      </c>
      <c r="C6" s="27">
        <v>0</v>
      </c>
      <c r="D6" s="27">
        <v>1</v>
      </c>
      <c r="E6" s="27">
        <v>0</v>
      </c>
      <c r="F6" s="27">
        <v>1</v>
      </c>
      <c r="G6" s="27">
        <v>0</v>
      </c>
      <c r="H6" s="27">
        <v>0</v>
      </c>
      <c r="I6" s="27">
        <v>0</v>
      </c>
      <c r="J6" s="27">
        <v>1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1</v>
      </c>
      <c r="R6" s="27">
        <v>1</v>
      </c>
      <c r="S6" s="27">
        <v>1</v>
      </c>
      <c r="T6" s="27">
        <v>1</v>
      </c>
      <c r="U6" s="27">
        <v>2</v>
      </c>
      <c r="V6" s="27">
        <v>1</v>
      </c>
      <c r="W6" s="27">
        <v>1</v>
      </c>
      <c r="X6" s="27"/>
      <c r="Y6" s="27"/>
      <c r="Z6" s="27"/>
      <c r="AA6" s="27"/>
      <c r="AB6" s="27"/>
      <c r="AC6" s="27"/>
      <c r="AD6" s="34">
        <v>127.2</v>
      </c>
      <c r="AE6" s="34">
        <v>125.91</v>
      </c>
      <c r="AF6" s="27">
        <v>129</v>
      </c>
      <c r="AG6" s="27">
        <v>125</v>
      </c>
    </row>
    <row r="7" spans="1:33" ht="12.75">
      <c r="A7" s="23" t="s">
        <v>164</v>
      </c>
      <c r="B7" s="28" t="s">
        <v>82</v>
      </c>
      <c r="C7" s="28">
        <v>1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1</v>
      </c>
      <c r="J7" s="28">
        <v>0</v>
      </c>
      <c r="K7" s="28">
        <v>0</v>
      </c>
      <c r="L7" s="28">
        <v>4</v>
      </c>
      <c r="M7" s="28">
        <v>1</v>
      </c>
      <c r="N7" s="28">
        <v>0</v>
      </c>
      <c r="O7" s="28">
        <v>1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/>
      <c r="Y7" s="28"/>
      <c r="Z7" s="28"/>
      <c r="AA7" s="28"/>
      <c r="AB7" s="28"/>
      <c r="AC7" s="28"/>
      <c r="AD7" s="35">
        <v>127.52</v>
      </c>
      <c r="AE7" s="35">
        <v>126.22</v>
      </c>
      <c r="AF7" s="28">
        <v>130</v>
      </c>
      <c r="AG7" s="28">
        <v>127</v>
      </c>
    </row>
    <row r="8" spans="1:33" ht="12.75">
      <c r="A8" s="24" t="s">
        <v>164</v>
      </c>
      <c r="B8" s="27" t="s">
        <v>83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</v>
      </c>
      <c r="J8" s="27">
        <v>0</v>
      </c>
      <c r="K8" s="27">
        <v>0</v>
      </c>
      <c r="L8" s="27">
        <v>1</v>
      </c>
      <c r="M8" s="27">
        <v>0</v>
      </c>
      <c r="N8" s="27">
        <v>1</v>
      </c>
      <c r="O8" s="27">
        <v>1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/>
      <c r="Y8" s="27"/>
      <c r="Z8" s="27"/>
      <c r="AA8" s="27"/>
      <c r="AB8" s="27"/>
      <c r="AC8" s="27"/>
      <c r="AD8" s="34">
        <v>127.57</v>
      </c>
      <c r="AE8" s="34">
        <v>126.35</v>
      </c>
      <c r="AF8" s="27">
        <v>122</v>
      </c>
      <c r="AG8" s="27">
        <v>122</v>
      </c>
    </row>
    <row r="9" spans="1:33" ht="12.75">
      <c r="A9" s="23" t="s">
        <v>164</v>
      </c>
      <c r="B9" s="28" t="s">
        <v>165</v>
      </c>
      <c r="C9" s="28">
        <v>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1</v>
      </c>
      <c r="J9" s="28">
        <v>0</v>
      </c>
      <c r="K9" s="28">
        <v>0</v>
      </c>
      <c r="L9" s="28">
        <v>2</v>
      </c>
      <c r="M9" s="28">
        <v>1</v>
      </c>
      <c r="N9" s="28">
        <v>0</v>
      </c>
      <c r="O9" s="28">
        <v>1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/>
      <c r="Y9" s="28"/>
      <c r="Z9" s="28"/>
      <c r="AA9" s="28"/>
      <c r="AB9" s="28"/>
      <c r="AC9" s="28"/>
      <c r="AD9" s="35">
        <v>127.67</v>
      </c>
      <c r="AE9" s="35">
        <v>126.59</v>
      </c>
      <c r="AF9" s="28">
        <v>108</v>
      </c>
      <c r="AG9" s="28">
        <v>107</v>
      </c>
    </row>
    <row r="10" spans="1:33" ht="12.75">
      <c r="A10" s="24" t="s">
        <v>164</v>
      </c>
      <c r="B10" s="27" t="s">
        <v>85</v>
      </c>
      <c r="C10" s="27">
        <v>1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/>
      <c r="Y10" s="27"/>
      <c r="Z10" s="27"/>
      <c r="AA10" s="27"/>
      <c r="AB10" s="27"/>
      <c r="AC10" s="27"/>
      <c r="AD10" s="34">
        <v>127.74</v>
      </c>
      <c r="AE10" s="34">
        <v>126.74</v>
      </c>
      <c r="AF10" s="27">
        <v>100</v>
      </c>
      <c r="AG10" s="27">
        <v>97</v>
      </c>
    </row>
    <row r="11" spans="1:33" ht="12.75">
      <c r="A11" s="23" t="s">
        <v>164</v>
      </c>
      <c r="B11" s="28" t="s">
        <v>84</v>
      </c>
      <c r="C11" s="28">
        <v>1</v>
      </c>
      <c r="D11" s="28">
        <v>0</v>
      </c>
      <c r="E11" s="28">
        <v>0</v>
      </c>
      <c r="F11" s="28">
        <v>0</v>
      </c>
      <c r="G11" s="28">
        <v>1</v>
      </c>
      <c r="H11" s="28">
        <v>0</v>
      </c>
      <c r="I11" s="28">
        <v>0</v>
      </c>
      <c r="J11" s="28">
        <v>0</v>
      </c>
      <c r="K11" s="28">
        <v>0</v>
      </c>
      <c r="L11" s="28">
        <v>2</v>
      </c>
      <c r="M11" s="28">
        <v>1</v>
      </c>
      <c r="N11" s="28">
        <v>0</v>
      </c>
      <c r="O11" s="28">
        <v>1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/>
      <c r="Y11" s="28"/>
      <c r="Z11" s="28"/>
      <c r="AA11" s="28"/>
      <c r="AB11" s="28"/>
      <c r="AC11" s="28"/>
      <c r="AD11" s="35">
        <v>127.63</v>
      </c>
      <c r="AE11" s="35">
        <v>126.53</v>
      </c>
      <c r="AF11" s="28">
        <v>110</v>
      </c>
      <c r="AG11" s="28">
        <v>107</v>
      </c>
    </row>
    <row r="12" spans="1:33" ht="12.75">
      <c r="A12" s="24" t="s">
        <v>164</v>
      </c>
      <c r="B12" s="27" t="s">
        <v>86</v>
      </c>
      <c r="C12" s="27">
        <v>1</v>
      </c>
      <c r="D12" s="27">
        <v>0</v>
      </c>
      <c r="E12" s="27">
        <v>0</v>
      </c>
      <c r="F12" s="27">
        <v>0</v>
      </c>
      <c r="G12" s="27">
        <v>1</v>
      </c>
      <c r="H12" s="27">
        <v>0</v>
      </c>
      <c r="I12" s="27">
        <v>0</v>
      </c>
      <c r="J12" s="27">
        <v>0</v>
      </c>
      <c r="K12" s="27">
        <v>0</v>
      </c>
      <c r="L12" s="27">
        <v>3</v>
      </c>
      <c r="M12" s="27">
        <v>1</v>
      </c>
      <c r="N12" s="27">
        <v>0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/>
      <c r="Y12" s="27"/>
      <c r="Z12" s="27"/>
      <c r="AA12" s="27"/>
      <c r="AB12" s="27"/>
      <c r="AC12" s="27"/>
      <c r="AD12" s="34">
        <v>127.72</v>
      </c>
      <c r="AE12" s="34">
        <v>126.53</v>
      </c>
      <c r="AF12" s="27">
        <v>119</v>
      </c>
      <c r="AG12" s="27">
        <v>117</v>
      </c>
    </row>
    <row r="13" spans="1:33" ht="12.75">
      <c r="A13" s="23" t="s">
        <v>172</v>
      </c>
      <c r="B13" s="28">
        <v>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>
        <v>1</v>
      </c>
      <c r="Y13" s="28">
        <v>1</v>
      </c>
      <c r="Z13" s="28">
        <v>1</v>
      </c>
      <c r="AA13" s="28">
        <v>1</v>
      </c>
      <c r="AB13" s="28">
        <v>2</v>
      </c>
      <c r="AC13" s="28">
        <v>1</v>
      </c>
      <c r="AD13" s="35"/>
      <c r="AE13" s="35"/>
      <c r="AF13" s="28"/>
      <c r="AG13" s="28"/>
    </row>
    <row r="14" spans="1:33" ht="12.75">
      <c r="A14" s="24" t="s">
        <v>172</v>
      </c>
      <c r="B14" s="27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</v>
      </c>
      <c r="Y14" s="27">
        <v>1</v>
      </c>
      <c r="Z14" s="27">
        <v>1</v>
      </c>
      <c r="AA14" s="27"/>
      <c r="AB14" s="27"/>
      <c r="AC14" s="27"/>
      <c r="AD14" s="34"/>
      <c r="AE14" s="34"/>
      <c r="AF14" s="27"/>
      <c r="AG14" s="27"/>
    </row>
    <row r="15" spans="1:33" ht="12.75">
      <c r="A15" s="23" t="s">
        <v>173</v>
      </c>
      <c r="B15" s="28">
        <v>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>
        <v>1</v>
      </c>
      <c r="Y15" s="28">
        <v>1</v>
      </c>
      <c r="Z15" s="28">
        <v>1</v>
      </c>
      <c r="AA15" s="28">
        <v>3</v>
      </c>
      <c r="AB15" s="28">
        <v>4</v>
      </c>
      <c r="AC15" s="28">
        <v>1</v>
      </c>
      <c r="AD15" s="35"/>
      <c r="AE15" s="35"/>
      <c r="AF15" s="28"/>
      <c r="AG15" s="28"/>
    </row>
    <row r="16" spans="1:33" ht="12.75">
      <c r="A16" s="2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5"/>
      <c r="AE16" s="35"/>
      <c r="AF16" s="28"/>
      <c r="AG16" s="28"/>
    </row>
    <row r="17" spans="1:33" ht="12.75">
      <c r="A17" s="24" t="s">
        <v>166</v>
      </c>
      <c r="B17" s="27" t="s">
        <v>167</v>
      </c>
      <c r="C17" s="27">
        <v>0</v>
      </c>
      <c r="D17" s="27">
        <v>1</v>
      </c>
      <c r="E17" s="27">
        <v>0</v>
      </c>
      <c r="F17" s="27">
        <v>1</v>
      </c>
      <c r="G17" s="27">
        <v>0</v>
      </c>
      <c r="H17" s="27">
        <v>0</v>
      </c>
      <c r="I17" s="27">
        <v>0</v>
      </c>
      <c r="J17" s="27">
        <v>0</v>
      </c>
      <c r="K17" s="27">
        <v>1</v>
      </c>
      <c r="L17" s="27">
        <v>0</v>
      </c>
      <c r="M17" s="27">
        <v>0</v>
      </c>
      <c r="N17" s="27">
        <v>0</v>
      </c>
      <c r="O17" s="27">
        <v>0</v>
      </c>
      <c r="P17" s="27">
        <v>1</v>
      </c>
      <c r="Q17" s="27">
        <v>0</v>
      </c>
      <c r="R17" s="27">
        <v>1</v>
      </c>
      <c r="S17" s="27">
        <v>2</v>
      </c>
      <c r="T17" s="27">
        <v>0</v>
      </c>
      <c r="U17" s="27">
        <v>2</v>
      </c>
      <c r="V17" s="27">
        <v>2</v>
      </c>
      <c r="W17" s="27">
        <v>0</v>
      </c>
      <c r="X17" s="27"/>
      <c r="Y17" s="27"/>
      <c r="Z17" s="27"/>
      <c r="AA17" s="27"/>
      <c r="AB17" s="27"/>
      <c r="AC17" s="27"/>
      <c r="AD17" s="34">
        <v>127.26</v>
      </c>
      <c r="AE17" s="34">
        <v>125.22</v>
      </c>
      <c r="AF17" s="27">
        <v>204</v>
      </c>
      <c r="AG17" s="27">
        <v>200</v>
      </c>
    </row>
    <row r="18" spans="1:33" ht="12.75">
      <c r="A18" s="33" t="s">
        <v>166</v>
      </c>
      <c r="B18" s="28">
        <v>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>
        <v>1</v>
      </c>
      <c r="Y18" s="28">
        <v>1</v>
      </c>
      <c r="Z18" s="28">
        <v>1</v>
      </c>
      <c r="AA18" s="28">
        <v>6</v>
      </c>
      <c r="AB18" s="28">
        <v>8</v>
      </c>
      <c r="AC18" s="28">
        <v>2</v>
      </c>
      <c r="AD18" s="35">
        <v>127.2</v>
      </c>
      <c r="AE18" s="35">
        <v>125.51</v>
      </c>
      <c r="AF18" s="36">
        <f>(AD18-AE18)*100</f>
        <v>168.99999999999977</v>
      </c>
      <c r="AG18" s="28"/>
    </row>
    <row r="19" spans="1:33" ht="12.75">
      <c r="A19" s="24" t="s">
        <v>166</v>
      </c>
      <c r="B19" s="27">
        <v>2</v>
      </c>
      <c r="C19" s="27">
        <v>0</v>
      </c>
      <c r="D19" s="27">
        <v>1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1</v>
      </c>
      <c r="Q19" s="27">
        <v>0</v>
      </c>
      <c r="R19" s="27">
        <v>3</v>
      </c>
      <c r="S19" s="27">
        <v>0</v>
      </c>
      <c r="T19" s="27">
        <v>0</v>
      </c>
      <c r="U19" s="27">
        <v>2</v>
      </c>
      <c r="V19" s="27">
        <v>1</v>
      </c>
      <c r="W19" s="27">
        <v>0</v>
      </c>
      <c r="X19" s="27"/>
      <c r="Y19" s="27"/>
      <c r="Z19" s="27"/>
      <c r="AA19" s="27"/>
      <c r="AB19" s="27"/>
      <c r="AC19" s="27"/>
      <c r="AD19" s="34">
        <v>127.2</v>
      </c>
      <c r="AE19" s="34">
        <v>125.53</v>
      </c>
      <c r="AF19" s="27">
        <v>167</v>
      </c>
      <c r="AG19" s="27">
        <v>165</v>
      </c>
    </row>
    <row r="20" spans="1:33" ht="12.75">
      <c r="A20" s="33" t="s">
        <v>166</v>
      </c>
      <c r="B20" s="28">
        <v>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>
        <v>1</v>
      </c>
      <c r="Y20" s="28">
        <v>1</v>
      </c>
      <c r="Z20" s="28">
        <v>1</v>
      </c>
      <c r="AA20" s="28"/>
      <c r="AB20" s="28"/>
      <c r="AC20" s="28"/>
      <c r="AD20" s="35">
        <v>127.2</v>
      </c>
      <c r="AE20" s="35">
        <v>125.63</v>
      </c>
      <c r="AF20" s="36">
        <f>(AD20-AE20)*100</f>
        <v>157.00000000000074</v>
      </c>
      <c r="AG20" s="28"/>
    </row>
    <row r="21" spans="1:33" ht="12.75">
      <c r="A21" s="24" t="s">
        <v>166</v>
      </c>
      <c r="B21" s="27">
        <v>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>
        <v>1</v>
      </c>
      <c r="Y21" s="27">
        <v>1</v>
      </c>
      <c r="Z21" s="27">
        <v>1</v>
      </c>
      <c r="AA21" s="27"/>
      <c r="AB21" s="27"/>
      <c r="AC21" s="27"/>
      <c r="AD21" s="34">
        <v>127.2</v>
      </c>
      <c r="AE21" s="34">
        <v>125.99</v>
      </c>
      <c r="AF21" s="27">
        <f>(AD21-AE21)*100</f>
        <v>121.0000000000008</v>
      </c>
      <c r="AG21" s="27"/>
    </row>
    <row r="22" spans="1:33" ht="12.75">
      <c r="A22" s="33" t="s">
        <v>166</v>
      </c>
      <c r="B22" s="28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>
        <v>1</v>
      </c>
      <c r="Y22" s="28">
        <v>1</v>
      </c>
      <c r="Z22" s="28">
        <v>1</v>
      </c>
      <c r="AA22" s="28"/>
      <c r="AB22" s="28"/>
      <c r="AC22" s="28"/>
      <c r="AD22" s="35">
        <v>127.2</v>
      </c>
      <c r="AE22" s="35">
        <v>126.2</v>
      </c>
      <c r="AF22" s="36">
        <f>(AD22-AE22)*100</f>
        <v>100</v>
      </c>
      <c r="AG22" s="28"/>
    </row>
    <row r="23" spans="1:33" ht="12.75">
      <c r="A23" s="24" t="s">
        <v>171</v>
      </c>
      <c r="B23" s="27">
        <v>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>
        <v>7</v>
      </c>
      <c r="AB23" s="27">
        <v>8</v>
      </c>
      <c r="AC23" s="27">
        <v>1</v>
      </c>
      <c r="AD23" s="34"/>
      <c r="AE23" s="34"/>
      <c r="AF23" s="27"/>
      <c r="AG23" s="27"/>
    </row>
    <row r="24" spans="1:33" ht="12.75">
      <c r="A24" s="33" t="s">
        <v>171</v>
      </c>
      <c r="B24" s="28">
        <v>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35"/>
      <c r="AE24" s="35"/>
      <c r="AF24" s="28"/>
      <c r="AG24" s="28"/>
    </row>
    <row r="25" spans="1:33" ht="12.75">
      <c r="A25" s="24" t="s">
        <v>171</v>
      </c>
      <c r="B25" s="27">
        <v>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34"/>
      <c r="AE25" s="34"/>
      <c r="AF25" s="27"/>
      <c r="AG25" s="27"/>
    </row>
    <row r="26" spans="1:33" ht="12.75">
      <c r="A26" s="2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35"/>
      <c r="AE26" s="35"/>
      <c r="AF26" s="28"/>
      <c r="AG26" s="28"/>
    </row>
    <row r="27" spans="1:33" s="21" customFormat="1" ht="13.5" thickBot="1">
      <c r="A27" s="37" t="s">
        <v>87</v>
      </c>
      <c r="B27" s="38"/>
      <c r="C27" s="30">
        <f>SUM(C4:C25)</f>
        <v>6</v>
      </c>
      <c r="D27" s="30">
        <f aca="true" t="shared" si="0" ref="D27:AC27">SUM(D4:D25)</f>
        <v>5</v>
      </c>
      <c r="E27" s="30">
        <f t="shared" si="0"/>
        <v>1</v>
      </c>
      <c r="F27" s="30">
        <f t="shared" si="0"/>
        <v>4</v>
      </c>
      <c r="G27" s="30">
        <f t="shared" si="0"/>
        <v>2</v>
      </c>
      <c r="H27" s="30">
        <f t="shared" si="0"/>
        <v>1</v>
      </c>
      <c r="I27" s="30">
        <f t="shared" si="0"/>
        <v>3</v>
      </c>
      <c r="J27" s="30">
        <f t="shared" si="0"/>
        <v>1</v>
      </c>
      <c r="K27" s="30">
        <f t="shared" si="0"/>
        <v>3</v>
      </c>
      <c r="L27" s="30">
        <f t="shared" si="0"/>
        <v>13</v>
      </c>
      <c r="M27" s="30">
        <f t="shared" si="0"/>
        <v>5</v>
      </c>
      <c r="N27" s="30">
        <f t="shared" si="0"/>
        <v>1</v>
      </c>
      <c r="O27" s="30">
        <f t="shared" si="0"/>
        <v>6</v>
      </c>
      <c r="P27" s="30">
        <f t="shared" si="0"/>
        <v>2</v>
      </c>
      <c r="Q27" s="30">
        <f t="shared" si="0"/>
        <v>3</v>
      </c>
      <c r="R27" s="30">
        <f t="shared" si="0"/>
        <v>6</v>
      </c>
      <c r="S27" s="30">
        <f t="shared" si="0"/>
        <v>3</v>
      </c>
      <c r="T27" s="30">
        <f t="shared" si="0"/>
        <v>5</v>
      </c>
      <c r="U27" s="30">
        <f t="shared" si="0"/>
        <v>9</v>
      </c>
      <c r="V27" s="30">
        <f t="shared" si="0"/>
        <v>5</v>
      </c>
      <c r="W27" s="30">
        <f t="shared" si="0"/>
        <v>1</v>
      </c>
      <c r="X27" s="30">
        <f t="shared" si="0"/>
        <v>7</v>
      </c>
      <c r="Y27" s="30">
        <f t="shared" si="0"/>
        <v>7</v>
      </c>
      <c r="Z27" s="30">
        <f t="shared" si="0"/>
        <v>7</v>
      </c>
      <c r="AA27" s="30">
        <f t="shared" si="0"/>
        <v>17</v>
      </c>
      <c r="AB27" s="30">
        <f t="shared" si="0"/>
        <v>22</v>
      </c>
      <c r="AC27" s="30">
        <f t="shared" si="0"/>
        <v>5</v>
      </c>
      <c r="AD27" s="39"/>
      <c r="AE27" s="39"/>
      <c r="AF27" s="39"/>
      <c r="AG27" s="39"/>
    </row>
    <row r="28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Beszt Kft</dc:creator>
  <cp:keywords/>
  <dc:description/>
  <cp:lastModifiedBy>Kovács T. Laci</cp:lastModifiedBy>
  <cp:lastPrinted>2018-01-31T10:24:06Z</cp:lastPrinted>
  <dcterms:created xsi:type="dcterms:W3CDTF">2016-06-07T06:00:04Z</dcterms:created>
  <dcterms:modified xsi:type="dcterms:W3CDTF">2018-03-12T16:03:12Z</dcterms:modified>
  <cp:category/>
  <cp:version/>
  <cp:contentType/>
  <cp:contentStatus/>
</cp:coreProperties>
</file>